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72cbb8d187cc11/Documents/HR Vorönn 2025/Verkfræði X/"/>
    </mc:Choice>
  </mc:AlternateContent>
  <xr:revisionPtr revIDLastSave="0" documentId="8_{320002FD-2302-44A8-A9C3-ED6AA78803EB}" xr6:coauthVersionLast="47" xr6:coauthVersionMax="47" xr10:uidLastSave="{00000000-0000-0000-0000-000000000000}"/>
  <bookViews>
    <workbookView xWindow="15" yWindow="720" windowWidth="21585" windowHeight="12780" activeTab="1" xr2:uid="{CDAD9B11-DE26-4A9E-A7F1-7B171EB910F5}"/>
  </bookViews>
  <sheets>
    <sheet name="Íbúðir" sheetId="2" r:id="rId1"/>
    <sheet name="Íbúðir eftir landshlutum" sheetId="5" r:id="rId2"/>
    <sheet name="Atvinnuhús" sheetId="1" r:id="rId3"/>
    <sheet name="Atvinnuhús eftir landshlutum" sheetId="6" r:id="rId4"/>
    <sheet name="Elliheimili" sheetId="3" r:id="rId5"/>
    <sheet name="Elliheimili eftir landshlutum" sheetId="7" r:id="rId6"/>
    <sheet name="Leikskólar" sheetId="4" r:id="rId7"/>
    <sheet name="Leikskólar eftir landshlutum" sheetId="8" r:id="rId8"/>
    <sheet name="Gistirými" sheetId="9" r:id="rId9"/>
    <sheet name="Gistirými eftir landshlutum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G6" i="5" s="1"/>
  <c r="F7" i="5"/>
  <c r="F8" i="5"/>
  <c r="F9" i="5"/>
  <c r="F10" i="5"/>
  <c r="G10" i="5" s="1"/>
  <c r="F11" i="5"/>
  <c r="F12" i="5"/>
  <c r="F13" i="5"/>
  <c r="F14" i="5"/>
  <c r="G14" i="5" s="1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G46" i="5" s="1"/>
  <c r="F47" i="5"/>
  <c r="F48" i="5"/>
  <c r="F49" i="5"/>
  <c r="F50" i="5"/>
  <c r="F51" i="5"/>
  <c r="F52" i="5"/>
  <c r="F53" i="5"/>
  <c r="F54" i="5"/>
  <c r="G54" i="5" s="1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G82" i="5" s="1"/>
  <c r="F83" i="5"/>
  <c r="F84" i="5"/>
  <c r="F85" i="5"/>
  <c r="F86" i="5"/>
  <c r="F87" i="5"/>
  <c r="F88" i="5"/>
  <c r="F89" i="5"/>
  <c r="F90" i="5"/>
  <c r="G90" i="5" s="1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G110" i="5" s="1"/>
  <c r="F111" i="5"/>
  <c r="F112" i="5"/>
  <c r="F113" i="5"/>
  <c r="F114" i="5"/>
  <c r="F115" i="5"/>
  <c r="F116" i="5"/>
  <c r="F117" i="5"/>
  <c r="F118" i="5"/>
  <c r="G118" i="5" s="1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2" i="5"/>
  <c r="J14" i="5"/>
  <c r="J13" i="5"/>
  <c r="J12" i="5"/>
  <c r="J11" i="5"/>
  <c r="J10" i="5"/>
  <c r="J9" i="5"/>
  <c r="J8" i="5"/>
  <c r="J7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E15" i="6" s="1"/>
  <c r="F15" i="6" s="1"/>
  <c r="D16" i="6"/>
  <c r="D17" i="6"/>
  <c r="D18" i="6"/>
  <c r="D19" i="6"/>
  <c r="D20" i="6"/>
  <c r="D21" i="6"/>
  <c r="D22" i="6"/>
  <c r="D23" i="6"/>
  <c r="E23" i="6" s="1"/>
  <c r="F23" i="6" s="1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E75" i="6" s="1"/>
  <c r="F75" i="6" s="1"/>
  <c r="D76" i="6"/>
  <c r="D77" i="6"/>
  <c r="D78" i="6"/>
  <c r="D79" i="6"/>
  <c r="E79" i="6" s="1"/>
  <c r="F79" i="6" s="1"/>
  <c r="D80" i="6"/>
  <c r="D81" i="6"/>
  <c r="D82" i="6"/>
  <c r="D83" i="6"/>
  <c r="E83" i="6" s="1"/>
  <c r="F83" i="6" s="1"/>
  <c r="D84" i="6"/>
  <c r="D85" i="6"/>
  <c r="D86" i="6"/>
  <c r="D87" i="6"/>
  <c r="E87" i="6" s="1"/>
  <c r="F87" i="6" s="1"/>
  <c r="D88" i="6"/>
  <c r="D89" i="6"/>
  <c r="D90" i="6"/>
  <c r="D91" i="6"/>
  <c r="E91" i="6" s="1"/>
  <c r="F91" i="6" s="1"/>
  <c r="D92" i="6"/>
  <c r="D93" i="6"/>
  <c r="D94" i="6"/>
  <c r="D95" i="6"/>
  <c r="E95" i="6" s="1"/>
  <c r="F95" i="6" s="1"/>
  <c r="D96" i="6"/>
  <c r="D97" i="6"/>
  <c r="D98" i="6"/>
  <c r="D99" i="6"/>
  <c r="E99" i="6" s="1"/>
  <c r="F99" i="6" s="1"/>
  <c r="D100" i="6"/>
  <c r="D101" i="6"/>
  <c r="D102" i="6"/>
  <c r="D103" i="6"/>
  <c r="E103" i="6" s="1"/>
  <c r="F103" i="6" s="1"/>
  <c r="D104" i="6"/>
  <c r="D105" i="6"/>
  <c r="D106" i="6"/>
  <c r="D107" i="6"/>
  <c r="E107" i="6" s="1"/>
  <c r="F107" i="6" s="1"/>
  <c r="D108" i="6"/>
  <c r="E108" i="6" s="1"/>
  <c r="F108" i="6" s="1"/>
  <c r="D109" i="6"/>
  <c r="D110" i="6"/>
  <c r="D111" i="6"/>
  <c r="E111" i="6" s="1"/>
  <c r="F111" i="6" s="1"/>
  <c r="D112" i="6"/>
  <c r="E112" i="6" s="1"/>
  <c r="F112" i="6" s="1"/>
  <c r="D113" i="6"/>
  <c r="D114" i="6"/>
  <c r="D115" i="6"/>
  <c r="E115" i="6" s="1"/>
  <c r="F115" i="6" s="1"/>
  <c r="D116" i="6"/>
  <c r="E116" i="6" s="1"/>
  <c r="F116" i="6" s="1"/>
  <c r="D117" i="6"/>
  <c r="D118" i="6"/>
  <c r="D119" i="6"/>
  <c r="E119" i="6" s="1"/>
  <c r="F119" i="6" s="1"/>
  <c r="D120" i="6"/>
  <c r="E120" i="6" s="1"/>
  <c r="F120" i="6" s="1"/>
  <c r="D121" i="6"/>
  <c r="D122" i="6"/>
  <c r="D123" i="6"/>
  <c r="E123" i="6" s="1"/>
  <c r="F123" i="6" s="1"/>
  <c r="D124" i="6"/>
  <c r="E124" i="6" s="1"/>
  <c r="F124" i="6" s="1"/>
  <c r="D125" i="6"/>
  <c r="D126" i="6"/>
  <c r="D127" i="6"/>
  <c r="E127" i="6" s="1"/>
  <c r="F127" i="6" s="1"/>
  <c r="D128" i="6"/>
  <c r="E128" i="6" s="1"/>
  <c r="F128" i="6" s="1"/>
  <c r="D129" i="6"/>
  <c r="D130" i="6"/>
  <c r="D131" i="6"/>
  <c r="E131" i="6" s="1"/>
  <c r="F131" i="6" s="1"/>
  <c r="D132" i="6"/>
  <c r="E132" i="6" s="1"/>
  <c r="F132" i="6" s="1"/>
  <c r="D133" i="6"/>
  <c r="D134" i="6"/>
  <c r="D135" i="6"/>
  <c r="E135" i="6" s="1"/>
  <c r="F135" i="6" s="1"/>
  <c r="D136" i="6"/>
  <c r="E136" i="6" s="1"/>
  <c r="F136" i="6" s="1"/>
  <c r="D137" i="6"/>
  <c r="D138" i="6"/>
  <c r="D139" i="6"/>
  <c r="E139" i="6" s="1"/>
  <c r="F139" i="6" s="1"/>
  <c r="D140" i="6"/>
  <c r="E140" i="6" s="1"/>
  <c r="F140" i="6" s="1"/>
  <c r="D141" i="6"/>
  <c r="D142" i="6"/>
  <c r="D143" i="6"/>
  <c r="E143" i="6" s="1"/>
  <c r="F143" i="6" s="1"/>
  <c r="D144" i="6"/>
  <c r="E144" i="6" s="1"/>
  <c r="F144" i="6" s="1"/>
  <c r="D145" i="6"/>
  <c r="D146" i="6"/>
  <c r="D147" i="6"/>
  <c r="E147" i="6" s="1"/>
  <c r="F147" i="6" s="1"/>
  <c r="D148" i="6"/>
  <c r="E148" i="6" s="1"/>
  <c r="F148" i="6" s="1"/>
  <c r="D149" i="6"/>
  <c r="D150" i="6"/>
  <c r="D151" i="6"/>
  <c r="E151" i="6" s="1"/>
  <c r="F151" i="6" s="1"/>
  <c r="D152" i="6"/>
  <c r="E152" i="6" s="1"/>
  <c r="F152" i="6" s="1"/>
  <c r="D153" i="6"/>
  <c r="D2" i="6"/>
  <c r="E2" i="6" s="1"/>
  <c r="F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G18" i="5" s="1"/>
  <c r="E19" i="5"/>
  <c r="E20" i="5"/>
  <c r="E21" i="5"/>
  <c r="E22" i="5"/>
  <c r="G22" i="5" s="1"/>
  <c r="E23" i="5"/>
  <c r="E24" i="5"/>
  <c r="E25" i="5"/>
  <c r="E26" i="5"/>
  <c r="G26" i="5" s="1"/>
  <c r="E27" i="5"/>
  <c r="E28" i="5"/>
  <c r="E29" i="5"/>
  <c r="E30" i="5"/>
  <c r="G30" i="5" s="1"/>
  <c r="E31" i="5"/>
  <c r="E32" i="5"/>
  <c r="E33" i="5"/>
  <c r="E34" i="5"/>
  <c r="G34" i="5" s="1"/>
  <c r="E35" i="5"/>
  <c r="E36" i="5"/>
  <c r="E37" i="5"/>
  <c r="E38" i="5"/>
  <c r="G38" i="5" s="1"/>
  <c r="E39" i="5"/>
  <c r="E40" i="5"/>
  <c r="E41" i="5"/>
  <c r="E42" i="5"/>
  <c r="G42" i="5" s="1"/>
  <c r="E43" i="5"/>
  <c r="E44" i="5"/>
  <c r="E45" i="5"/>
  <c r="E46" i="5"/>
  <c r="E47" i="5"/>
  <c r="E48" i="5"/>
  <c r="E49" i="5"/>
  <c r="E50" i="5"/>
  <c r="G50" i="5" s="1"/>
  <c r="E51" i="5"/>
  <c r="E52" i="5"/>
  <c r="E53" i="5"/>
  <c r="E54" i="5"/>
  <c r="E55" i="5"/>
  <c r="E56" i="5"/>
  <c r="E57" i="5"/>
  <c r="E58" i="5"/>
  <c r="G58" i="5" s="1"/>
  <c r="E59" i="5"/>
  <c r="E60" i="5"/>
  <c r="E61" i="5"/>
  <c r="E62" i="5"/>
  <c r="G62" i="5" s="1"/>
  <c r="E63" i="5"/>
  <c r="E64" i="5"/>
  <c r="E65" i="5"/>
  <c r="E66" i="5"/>
  <c r="G66" i="5" s="1"/>
  <c r="E67" i="5"/>
  <c r="E68" i="5"/>
  <c r="E69" i="5"/>
  <c r="E70" i="5"/>
  <c r="G70" i="5" s="1"/>
  <c r="E71" i="5"/>
  <c r="E72" i="5"/>
  <c r="E73" i="5"/>
  <c r="E74" i="5"/>
  <c r="G74" i="5" s="1"/>
  <c r="E75" i="5"/>
  <c r="E76" i="5"/>
  <c r="E77" i="5"/>
  <c r="E78" i="5"/>
  <c r="G78" i="5" s="1"/>
  <c r="E79" i="5"/>
  <c r="E80" i="5"/>
  <c r="E81" i="5"/>
  <c r="E82" i="5"/>
  <c r="E83" i="5"/>
  <c r="E84" i="5"/>
  <c r="E85" i="5"/>
  <c r="E86" i="5"/>
  <c r="G86" i="5" s="1"/>
  <c r="E87" i="5"/>
  <c r="E88" i="5"/>
  <c r="E89" i="5"/>
  <c r="E90" i="5"/>
  <c r="E91" i="5"/>
  <c r="E92" i="5"/>
  <c r="E93" i="5"/>
  <c r="E94" i="5"/>
  <c r="G94" i="5" s="1"/>
  <c r="E95" i="5"/>
  <c r="E96" i="5"/>
  <c r="E97" i="5"/>
  <c r="E98" i="5"/>
  <c r="G98" i="5" s="1"/>
  <c r="E99" i="5"/>
  <c r="E100" i="5"/>
  <c r="E101" i="5"/>
  <c r="E102" i="5"/>
  <c r="G102" i="5" s="1"/>
  <c r="E103" i="5"/>
  <c r="E104" i="5"/>
  <c r="E105" i="5"/>
  <c r="E106" i="5"/>
  <c r="G106" i="5" s="1"/>
  <c r="E107" i="5"/>
  <c r="E108" i="5"/>
  <c r="E109" i="5"/>
  <c r="E110" i="5"/>
  <c r="E111" i="5"/>
  <c r="E112" i="5"/>
  <c r="E113" i="5"/>
  <c r="E114" i="5"/>
  <c r="G114" i="5" s="1"/>
  <c r="E115" i="5"/>
  <c r="E116" i="5"/>
  <c r="E117" i="5"/>
  <c r="E118" i="5"/>
  <c r="E119" i="5"/>
  <c r="E120" i="5"/>
  <c r="E121" i="5"/>
  <c r="E122" i="5"/>
  <c r="G122" i="5" s="1"/>
  <c r="E123" i="5"/>
  <c r="E124" i="5"/>
  <c r="E125" i="5"/>
  <c r="E126" i="5"/>
  <c r="G126" i="5" s="1"/>
  <c r="E127" i="5"/>
  <c r="E128" i="5"/>
  <c r="E129" i="5"/>
  <c r="E130" i="5"/>
  <c r="G130" i="5" s="1"/>
  <c r="E131" i="5"/>
  <c r="E132" i="5"/>
  <c r="E133" i="5"/>
  <c r="E134" i="5"/>
  <c r="G134" i="5" s="1"/>
  <c r="E135" i="5"/>
  <c r="E136" i="5"/>
  <c r="E137" i="5"/>
  <c r="E138" i="5"/>
  <c r="G138" i="5" s="1"/>
  <c r="E139" i="5"/>
  <c r="E140" i="5"/>
  <c r="E141" i="5"/>
  <c r="E142" i="5"/>
  <c r="G142" i="5" s="1"/>
  <c r="E143" i="5"/>
  <c r="E144" i="5"/>
  <c r="G144" i="5" s="1"/>
  <c r="E145" i="5"/>
  <c r="E146" i="5"/>
  <c r="G146" i="5" s="1"/>
  <c r="E147" i="5"/>
  <c r="E148" i="5"/>
  <c r="G148" i="5" s="1"/>
  <c r="E149" i="5"/>
  <c r="E150" i="5"/>
  <c r="G150" i="5" s="1"/>
  <c r="E151" i="5"/>
  <c r="E152" i="5"/>
  <c r="G152" i="5" s="1"/>
  <c r="E153" i="5"/>
  <c r="E2" i="5"/>
  <c r="G2" i="5" s="1"/>
  <c r="G12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9" i="5"/>
  <c r="G93" i="5"/>
  <c r="G97" i="5"/>
  <c r="G101" i="5"/>
  <c r="G109" i="5"/>
  <c r="G113" i="5"/>
  <c r="G125" i="5"/>
  <c r="G129" i="5"/>
  <c r="G137" i="5"/>
  <c r="G141" i="5"/>
  <c r="G145" i="5"/>
  <c r="G153" i="5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2" i="8"/>
  <c r="E2" i="8" s="1"/>
  <c r="F2" i="8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2" i="7"/>
  <c r="E11" i="8"/>
  <c r="F11" i="8" s="1"/>
  <c r="E12" i="8"/>
  <c r="F12" i="8" s="1"/>
  <c r="E19" i="8"/>
  <c r="F19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F3" i="7"/>
  <c r="F4" i="7"/>
  <c r="F5" i="7"/>
  <c r="F2" i="7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6" i="7"/>
  <c r="F6" i="7" s="1"/>
  <c r="F4" i="6"/>
  <c r="F5" i="6"/>
  <c r="F8" i="6"/>
  <c r="F9" i="6"/>
  <c r="F12" i="6"/>
  <c r="F13" i="6"/>
  <c r="F16" i="6"/>
  <c r="F17" i="6"/>
  <c r="F20" i="6"/>
  <c r="F21" i="6"/>
  <c r="F24" i="6"/>
  <c r="F25" i="6"/>
  <c r="F28" i="6"/>
  <c r="F29" i="6"/>
  <c r="F32" i="6"/>
  <c r="F33" i="6"/>
  <c r="F36" i="6"/>
  <c r="F37" i="6"/>
  <c r="F40" i="6"/>
  <c r="F41" i="6"/>
  <c r="F44" i="6"/>
  <c r="F45" i="6"/>
  <c r="F48" i="6"/>
  <c r="F49" i="6"/>
  <c r="F52" i="6"/>
  <c r="F53" i="6"/>
  <c r="F56" i="6"/>
  <c r="F57" i="6"/>
  <c r="F60" i="6"/>
  <c r="F61" i="6"/>
  <c r="F64" i="6"/>
  <c r="F65" i="6"/>
  <c r="F68" i="6"/>
  <c r="F69" i="6"/>
  <c r="F72" i="6"/>
  <c r="F73" i="6"/>
  <c r="F76" i="6"/>
  <c r="F77" i="6"/>
  <c r="F80" i="6"/>
  <c r="F81" i="6"/>
  <c r="F84" i="6"/>
  <c r="F85" i="6"/>
  <c r="F88" i="6"/>
  <c r="F89" i="6"/>
  <c r="F92" i="6"/>
  <c r="F93" i="6"/>
  <c r="F96" i="6"/>
  <c r="F97" i="6"/>
  <c r="F100" i="6"/>
  <c r="F101" i="6"/>
  <c r="F104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E3" i="6"/>
  <c r="F3" i="6" s="1"/>
  <c r="E4" i="6"/>
  <c r="E5" i="6"/>
  <c r="E6" i="6"/>
  <c r="F6" i="6" s="1"/>
  <c r="E7" i="6"/>
  <c r="F7" i="6" s="1"/>
  <c r="E8" i="6"/>
  <c r="E9" i="6"/>
  <c r="E10" i="6"/>
  <c r="F10" i="6" s="1"/>
  <c r="E11" i="6"/>
  <c r="F11" i="6" s="1"/>
  <c r="E12" i="6"/>
  <c r="E13" i="6"/>
  <c r="E14" i="6"/>
  <c r="F14" i="6" s="1"/>
  <c r="E16" i="6"/>
  <c r="E17" i="6"/>
  <c r="E18" i="6"/>
  <c r="F18" i="6" s="1"/>
  <c r="E19" i="6"/>
  <c r="F19" i="6" s="1"/>
  <c r="E20" i="6"/>
  <c r="E21" i="6"/>
  <c r="E22" i="6"/>
  <c r="F22" i="6" s="1"/>
  <c r="E24" i="6"/>
  <c r="E25" i="6"/>
  <c r="E26" i="6"/>
  <c r="F26" i="6" s="1"/>
  <c r="E27" i="6"/>
  <c r="F27" i="6" s="1"/>
  <c r="E28" i="6"/>
  <c r="E29" i="6"/>
  <c r="E30" i="6"/>
  <c r="F30" i="6" s="1"/>
  <c r="E31" i="6"/>
  <c r="F31" i="6" s="1"/>
  <c r="E32" i="6"/>
  <c r="E33" i="6"/>
  <c r="E34" i="6"/>
  <c r="F34" i="6" s="1"/>
  <c r="E35" i="6"/>
  <c r="F35" i="6" s="1"/>
  <c r="E36" i="6"/>
  <c r="E37" i="6"/>
  <c r="E38" i="6"/>
  <c r="F38" i="6" s="1"/>
  <c r="E39" i="6"/>
  <c r="F39" i="6" s="1"/>
  <c r="E40" i="6"/>
  <c r="E41" i="6"/>
  <c r="E42" i="6"/>
  <c r="F42" i="6" s="1"/>
  <c r="E43" i="6"/>
  <c r="F43" i="6" s="1"/>
  <c r="E44" i="6"/>
  <c r="E45" i="6"/>
  <c r="E46" i="6"/>
  <c r="F46" i="6" s="1"/>
  <c r="E47" i="6"/>
  <c r="F47" i="6" s="1"/>
  <c r="E48" i="6"/>
  <c r="E49" i="6"/>
  <c r="E50" i="6"/>
  <c r="F50" i="6" s="1"/>
  <c r="E51" i="6"/>
  <c r="F51" i="6" s="1"/>
  <c r="E52" i="6"/>
  <c r="E53" i="6"/>
  <c r="E54" i="6"/>
  <c r="F54" i="6" s="1"/>
  <c r="E55" i="6"/>
  <c r="F55" i="6" s="1"/>
  <c r="E56" i="6"/>
  <c r="E57" i="6"/>
  <c r="E58" i="6"/>
  <c r="F58" i="6" s="1"/>
  <c r="E59" i="6"/>
  <c r="F59" i="6" s="1"/>
  <c r="E60" i="6"/>
  <c r="E61" i="6"/>
  <c r="E62" i="6"/>
  <c r="F62" i="6" s="1"/>
  <c r="E63" i="6"/>
  <c r="F63" i="6" s="1"/>
  <c r="E64" i="6"/>
  <c r="E65" i="6"/>
  <c r="E66" i="6"/>
  <c r="F66" i="6" s="1"/>
  <c r="E67" i="6"/>
  <c r="F67" i="6" s="1"/>
  <c r="E68" i="6"/>
  <c r="E69" i="6"/>
  <c r="E70" i="6"/>
  <c r="F70" i="6" s="1"/>
  <c r="E71" i="6"/>
  <c r="F71" i="6" s="1"/>
  <c r="E72" i="6"/>
  <c r="E73" i="6"/>
  <c r="E74" i="6"/>
  <c r="F74" i="6" s="1"/>
  <c r="E76" i="6"/>
  <c r="E77" i="6"/>
  <c r="E78" i="6"/>
  <c r="F78" i="6" s="1"/>
  <c r="E80" i="6"/>
  <c r="E81" i="6"/>
  <c r="E82" i="6"/>
  <c r="F82" i="6" s="1"/>
  <c r="E84" i="6"/>
  <c r="E85" i="6"/>
  <c r="E86" i="6"/>
  <c r="F86" i="6" s="1"/>
  <c r="E88" i="6"/>
  <c r="E89" i="6"/>
  <c r="E90" i="6"/>
  <c r="F90" i="6" s="1"/>
  <c r="E92" i="6"/>
  <c r="E93" i="6"/>
  <c r="E94" i="6"/>
  <c r="F94" i="6" s="1"/>
  <c r="E96" i="6"/>
  <c r="E97" i="6"/>
  <c r="E98" i="6"/>
  <c r="F98" i="6" s="1"/>
  <c r="E100" i="6"/>
  <c r="E101" i="6"/>
  <c r="E102" i="6"/>
  <c r="F102" i="6" s="1"/>
  <c r="E104" i="6"/>
  <c r="E105" i="6"/>
  <c r="E106" i="6"/>
  <c r="F106" i="6" s="1"/>
  <c r="E109" i="6"/>
  <c r="E110" i="6"/>
  <c r="F110" i="6" s="1"/>
  <c r="E113" i="6"/>
  <c r="E114" i="6"/>
  <c r="F114" i="6" s="1"/>
  <c r="E117" i="6"/>
  <c r="E118" i="6"/>
  <c r="F118" i="6" s="1"/>
  <c r="E121" i="6"/>
  <c r="E122" i="6"/>
  <c r="F122" i="6" s="1"/>
  <c r="E125" i="6"/>
  <c r="E126" i="6"/>
  <c r="F126" i="6" s="1"/>
  <c r="E129" i="6"/>
  <c r="E130" i="6"/>
  <c r="F130" i="6" s="1"/>
  <c r="E133" i="6"/>
  <c r="E134" i="6"/>
  <c r="F134" i="6" s="1"/>
  <c r="E137" i="6"/>
  <c r="E138" i="6"/>
  <c r="F138" i="6" s="1"/>
  <c r="E141" i="6"/>
  <c r="E142" i="6"/>
  <c r="F142" i="6" s="1"/>
  <c r="E145" i="6"/>
  <c r="E146" i="6"/>
  <c r="F146" i="6" s="1"/>
  <c r="E149" i="6"/>
  <c r="E150" i="6"/>
  <c r="F150" i="6" s="1"/>
  <c r="E153" i="6"/>
  <c r="G9" i="5"/>
  <c r="G47" i="5"/>
  <c r="G59" i="5"/>
  <c r="G85" i="5"/>
  <c r="G105" i="5"/>
  <c r="G117" i="5"/>
  <c r="G121" i="5"/>
  <c r="G133" i="5"/>
  <c r="G149" i="5"/>
  <c r="G3" i="5"/>
  <c r="G4" i="5"/>
  <c r="G5" i="5"/>
  <c r="G7" i="5"/>
  <c r="G8" i="5"/>
  <c r="G11" i="5"/>
  <c r="G12" i="5"/>
  <c r="G13" i="5"/>
  <c r="G15" i="5"/>
  <c r="G16" i="5"/>
  <c r="G17" i="5"/>
  <c r="G19" i="5"/>
  <c r="G20" i="5"/>
  <c r="G23" i="5"/>
  <c r="G24" i="5"/>
  <c r="G27" i="5"/>
  <c r="G28" i="5"/>
  <c r="G31" i="5"/>
  <c r="G32" i="5"/>
  <c r="G35" i="5"/>
  <c r="G36" i="5"/>
  <c r="G39" i="5"/>
  <c r="G40" i="5"/>
  <c r="G43" i="5"/>
  <c r="G44" i="5"/>
  <c r="G48" i="5"/>
  <c r="G51" i="5"/>
  <c r="G52" i="5"/>
  <c r="G55" i="5"/>
  <c r="G56" i="5"/>
  <c r="G60" i="5"/>
  <c r="G63" i="5"/>
  <c r="G64" i="5"/>
  <c r="G67" i="5"/>
  <c r="G68" i="5"/>
  <c r="G71" i="5"/>
  <c r="G72" i="5"/>
  <c r="G75" i="5"/>
  <c r="G76" i="5"/>
  <c r="G79" i="5"/>
  <c r="G80" i="5"/>
  <c r="G83" i="5"/>
  <c r="G84" i="5"/>
  <c r="G87" i="5"/>
  <c r="G88" i="5"/>
  <c r="G91" i="5"/>
  <c r="G92" i="5"/>
  <c r="G95" i="5"/>
  <c r="G96" i="5"/>
  <c r="G99" i="5"/>
  <c r="G100" i="5"/>
  <c r="G103" i="5"/>
  <c r="G104" i="5"/>
  <c r="G107" i="5"/>
  <c r="G108" i="5"/>
  <c r="G111" i="5"/>
  <c r="G112" i="5"/>
  <c r="G115" i="5"/>
  <c r="G116" i="5"/>
  <c r="G119" i="5"/>
  <c r="G120" i="5"/>
  <c r="G123" i="5"/>
  <c r="G124" i="5"/>
  <c r="G128" i="5"/>
  <c r="G131" i="5"/>
  <c r="G132" i="5"/>
  <c r="G135" i="5"/>
  <c r="G136" i="5"/>
  <c r="G139" i="5"/>
  <c r="G140" i="5"/>
  <c r="G143" i="5"/>
  <c r="G147" i="5"/>
  <c r="G151" i="5"/>
  <c r="H2" i="2"/>
  <c r="H24" i="9" l="1"/>
  <c r="G76" i="9"/>
  <c r="H76" i="9"/>
  <c r="G77" i="9"/>
  <c r="H77" i="9" s="1"/>
  <c r="G78" i="9"/>
  <c r="H78" i="9"/>
  <c r="G79" i="9"/>
  <c r="H79" i="9" s="1"/>
  <c r="G80" i="9"/>
  <c r="H80" i="9"/>
  <c r="G81" i="9"/>
  <c r="H81" i="9" s="1"/>
  <c r="G82" i="9"/>
  <c r="H82" i="9"/>
  <c r="G83" i="9"/>
  <c r="H83" i="9" s="1"/>
  <c r="G84" i="9"/>
  <c r="H84" i="9"/>
  <c r="G85" i="9"/>
  <c r="H85" i="9" s="1"/>
  <c r="G86" i="9"/>
  <c r="H86" i="9"/>
  <c r="G87" i="9"/>
  <c r="H87" i="9" s="1"/>
  <c r="G88" i="9"/>
  <c r="H88" i="9"/>
  <c r="G89" i="9"/>
  <c r="H89" i="9" s="1"/>
  <c r="G90" i="9"/>
  <c r="H90" i="9"/>
  <c r="G91" i="9"/>
  <c r="H91" i="9" s="1"/>
  <c r="G92" i="9"/>
  <c r="H92" i="9"/>
  <c r="G93" i="9"/>
  <c r="H93" i="9" s="1"/>
  <c r="G94" i="9"/>
  <c r="H94" i="9"/>
  <c r="G95" i="9"/>
  <c r="H95" i="9" s="1"/>
  <c r="G96" i="9"/>
  <c r="H96" i="9"/>
  <c r="G97" i="9"/>
  <c r="H97" i="9" s="1"/>
  <c r="G98" i="9"/>
  <c r="H98" i="9"/>
  <c r="G99" i="9"/>
  <c r="H99" i="9" s="1"/>
  <c r="G100" i="9"/>
  <c r="H100" i="9"/>
  <c r="G101" i="9"/>
  <c r="H101" i="9" s="1"/>
  <c r="G102" i="9"/>
  <c r="H102" i="9"/>
  <c r="G103" i="9"/>
  <c r="H103" i="9" s="1"/>
  <c r="G104" i="9"/>
  <c r="H104" i="9"/>
  <c r="G105" i="9"/>
  <c r="H105" i="9" s="1"/>
  <c r="G106" i="9"/>
  <c r="H106" i="9"/>
  <c r="G107" i="9"/>
  <c r="H107" i="9" s="1"/>
  <c r="G108" i="9"/>
  <c r="H108" i="9"/>
  <c r="G109" i="9"/>
  <c r="H109" i="9" s="1"/>
  <c r="G110" i="9"/>
  <c r="H110" i="9"/>
  <c r="G111" i="9"/>
  <c r="H111" i="9" s="1"/>
  <c r="G112" i="9"/>
  <c r="H112" i="9"/>
  <c r="G113" i="9"/>
  <c r="H113" i="9" s="1"/>
  <c r="G114" i="9"/>
  <c r="H114" i="9"/>
  <c r="G115" i="9"/>
  <c r="H115" i="9" s="1"/>
  <c r="G116" i="9"/>
  <c r="H116" i="9"/>
  <c r="G117" i="9"/>
  <c r="H117" i="9" s="1"/>
  <c r="G118" i="9"/>
  <c r="H118" i="9"/>
  <c r="G119" i="9"/>
  <c r="H119" i="9" s="1"/>
  <c r="G120" i="9"/>
  <c r="H120" i="9"/>
  <c r="G121" i="9"/>
  <c r="H121" i="9" s="1"/>
  <c r="G122" i="9"/>
  <c r="H122" i="9"/>
  <c r="G123" i="9"/>
  <c r="H123" i="9" s="1"/>
  <c r="G124" i="9"/>
  <c r="H124" i="9"/>
  <c r="G125" i="9"/>
  <c r="H125" i="9" s="1"/>
  <c r="G126" i="9"/>
  <c r="H126" i="9"/>
  <c r="G127" i="9"/>
  <c r="H127" i="9" s="1"/>
  <c r="G128" i="9"/>
  <c r="H128" i="9"/>
  <c r="G129" i="9"/>
  <c r="H129" i="9" s="1"/>
  <c r="G130" i="9"/>
  <c r="H130" i="9"/>
  <c r="G131" i="9"/>
  <c r="H131" i="9" s="1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 s="1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 s="1"/>
  <c r="G205" i="9"/>
  <c r="H205" i="9"/>
  <c r="G206" i="9"/>
  <c r="H206" i="9" s="1"/>
  <c r="G207" i="9"/>
  <c r="H207" i="9" s="1"/>
  <c r="G208" i="9"/>
  <c r="H208" i="9" s="1"/>
  <c r="G209" i="9"/>
  <c r="H209" i="9" s="1"/>
  <c r="G210" i="9"/>
  <c r="H210" i="9" s="1"/>
  <c r="G211" i="9"/>
  <c r="H211" i="9" s="1"/>
  <c r="G212" i="9"/>
  <c r="H212" i="9" s="1"/>
  <c r="G213" i="9"/>
  <c r="H213" i="9" s="1"/>
  <c r="G214" i="9"/>
  <c r="H214" i="9" s="1"/>
  <c r="G215" i="9"/>
  <c r="H215" i="9" s="1"/>
  <c r="G216" i="9"/>
  <c r="H216" i="9" s="1"/>
  <c r="G217" i="9"/>
  <c r="H217" i="9" s="1"/>
  <c r="G218" i="9"/>
  <c r="H218" i="9" s="1"/>
  <c r="G219" i="9"/>
  <c r="H219" i="9" s="1"/>
  <c r="G220" i="9"/>
  <c r="H220" i="9" s="1"/>
  <c r="G221" i="9"/>
  <c r="H221" i="9" s="1"/>
  <c r="G222" i="9"/>
  <c r="H222" i="9" s="1"/>
  <c r="G223" i="9"/>
  <c r="H223" i="9" s="1"/>
  <c r="G224" i="9"/>
  <c r="H224" i="9" s="1"/>
  <c r="G225" i="9"/>
  <c r="H225" i="9" s="1"/>
  <c r="G226" i="9"/>
  <c r="H226" i="9" s="1"/>
  <c r="G227" i="9"/>
  <c r="H227" i="9" s="1"/>
  <c r="G228" i="9"/>
  <c r="H228" i="9" s="1"/>
  <c r="G229" i="9"/>
  <c r="H229" i="9" s="1"/>
  <c r="G230" i="9"/>
  <c r="H230" i="9" s="1"/>
  <c r="G231" i="9"/>
  <c r="H231" i="9" s="1"/>
  <c r="G232" i="9"/>
  <c r="H232" i="9" s="1"/>
  <c r="G233" i="9"/>
  <c r="H233" i="9" s="1"/>
  <c r="G234" i="9"/>
  <c r="H234" i="9" s="1"/>
  <c r="G235" i="9"/>
  <c r="H235" i="9" s="1"/>
  <c r="G236" i="9"/>
  <c r="H236" i="9" s="1"/>
  <c r="G237" i="9"/>
  <c r="H237" i="9"/>
  <c r="G238" i="9"/>
  <c r="H238" i="9" s="1"/>
  <c r="G239" i="9"/>
  <c r="H239" i="9"/>
  <c r="G240" i="9"/>
  <c r="H240" i="9" s="1"/>
  <c r="G2" i="9"/>
  <c r="H75" i="9"/>
  <c r="G75" i="9"/>
  <c r="G74" i="9"/>
  <c r="H74" i="9" s="1"/>
  <c r="H73" i="9"/>
  <c r="G73" i="9"/>
  <c r="G72" i="9"/>
  <c r="H72" i="9" s="1"/>
  <c r="H71" i="9"/>
  <c r="G71" i="9"/>
  <c r="G70" i="9"/>
  <c r="H70" i="9" s="1"/>
  <c r="H69" i="9"/>
  <c r="G69" i="9"/>
  <c r="G68" i="9"/>
  <c r="H68" i="9" s="1"/>
  <c r="H67" i="9"/>
  <c r="G67" i="9"/>
  <c r="G66" i="9"/>
  <c r="H66" i="9" s="1"/>
  <c r="H65" i="9"/>
  <c r="G65" i="9"/>
  <c r="G64" i="9"/>
  <c r="H64" i="9" s="1"/>
  <c r="H63" i="9"/>
  <c r="G63" i="9"/>
  <c r="G62" i="9"/>
  <c r="H62" i="9" s="1"/>
  <c r="H61" i="9"/>
  <c r="G61" i="9"/>
  <c r="G60" i="9"/>
  <c r="H60" i="9" s="1"/>
  <c r="H59" i="9"/>
  <c r="G59" i="9"/>
  <c r="G58" i="9"/>
  <c r="H58" i="9" s="1"/>
  <c r="H57" i="9"/>
  <c r="G57" i="9"/>
  <c r="G56" i="9"/>
  <c r="H56" i="9" s="1"/>
  <c r="H55" i="9"/>
  <c r="G55" i="9"/>
  <c r="G54" i="9"/>
  <c r="H54" i="9" s="1"/>
  <c r="H53" i="9"/>
  <c r="G53" i="9"/>
  <c r="G52" i="9"/>
  <c r="H52" i="9" s="1"/>
  <c r="H51" i="9"/>
  <c r="G51" i="9"/>
  <c r="G50" i="9"/>
  <c r="H50" i="9" s="1"/>
  <c r="H49" i="9"/>
  <c r="G49" i="9"/>
  <c r="G48" i="9"/>
  <c r="H48" i="9" s="1"/>
  <c r="H47" i="9"/>
  <c r="G47" i="9"/>
  <c r="G46" i="9"/>
  <c r="H46" i="9" s="1"/>
  <c r="H45" i="9"/>
  <c r="G45" i="9"/>
  <c r="G44" i="9"/>
  <c r="H44" i="9" s="1"/>
  <c r="H43" i="9"/>
  <c r="G43" i="9"/>
  <c r="G42" i="9"/>
  <c r="H42" i="9" s="1"/>
  <c r="H41" i="9"/>
  <c r="G41" i="9"/>
  <c r="G40" i="9"/>
  <c r="H40" i="9" s="1"/>
  <c r="H39" i="9"/>
  <c r="G39" i="9"/>
  <c r="G38" i="9"/>
  <c r="H38" i="9" s="1"/>
  <c r="H37" i="9"/>
  <c r="G37" i="9"/>
  <c r="G36" i="9"/>
  <c r="H36" i="9" s="1"/>
  <c r="H35" i="9"/>
  <c r="G35" i="9"/>
  <c r="G34" i="9"/>
  <c r="H34" i="9" s="1"/>
  <c r="H33" i="9"/>
  <c r="G33" i="9"/>
  <c r="G32" i="9"/>
  <c r="H32" i="9" s="1"/>
  <c r="H31" i="9"/>
  <c r="G31" i="9"/>
  <c r="G30" i="9"/>
  <c r="H30" i="9" s="1"/>
  <c r="H29" i="9"/>
  <c r="G29" i="9"/>
  <c r="G28" i="9"/>
  <c r="H28" i="9" s="1"/>
  <c r="H27" i="9"/>
  <c r="G27" i="9"/>
  <c r="G26" i="9"/>
  <c r="H26" i="9" s="1"/>
  <c r="H25" i="9"/>
  <c r="G25" i="9"/>
  <c r="G24" i="9"/>
  <c r="H23" i="9"/>
  <c r="G23" i="9"/>
  <c r="G22" i="9"/>
  <c r="H22" i="9" s="1"/>
  <c r="H21" i="9"/>
  <c r="G21" i="9"/>
  <c r="G20" i="9"/>
  <c r="H20" i="9" s="1"/>
  <c r="H19" i="9"/>
  <c r="G19" i="9"/>
  <c r="G18" i="9"/>
  <c r="H18" i="9" s="1"/>
  <c r="H17" i="9"/>
  <c r="G17" i="9"/>
  <c r="G16" i="9"/>
  <c r="H16" i="9" s="1"/>
  <c r="H15" i="9"/>
  <c r="G15" i="9"/>
  <c r="G14" i="9"/>
  <c r="H14" i="9" s="1"/>
  <c r="H13" i="9"/>
  <c r="G13" i="9"/>
  <c r="G12" i="9"/>
  <c r="H12" i="9" s="1"/>
  <c r="H11" i="9"/>
  <c r="G11" i="9"/>
  <c r="G10" i="9"/>
  <c r="H10" i="9" s="1"/>
  <c r="H9" i="9"/>
  <c r="G9" i="9"/>
  <c r="G8" i="9"/>
  <c r="H8" i="9" s="1"/>
  <c r="H7" i="9"/>
  <c r="G7" i="9"/>
  <c r="G6" i="9"/>
  <c r="H6" i="9" s="1"/>
  <c r="H5" i="9"/>
  <c r="G5" i="9"/>
  <c r="G4" i="9"/>
  <c r="H4" i="9" s="1"/>
  <c r="H3" i="9"/>
  <c r="G3" i="9"/>
  <c r="H2" i="9"/>
  <c r="G22" i="4"/>
  <c r="H22" i="4"/>
  <c r="G23" i="4"/>
  <c r="H23" i="4" s="1"/>
  <c r="G24" i="4"/>
  <c r="H24" i="4"/>
  <c r="G25" i="4"/>
  <c r="H25" i="4" s="1"/>
  <c r="G26" i="4"/>
  <c r="H26" i="4"/>
  <c r="G27" i="4"/>
  <c r="H27" i="4" s="1"/>
  <c r="G28" i="4"/>
  <c r="H28" i="4"/>
  <c r="G29" i="4"/>
  <c r="H29" i="4" s="1"/>
  <c r="G30" i="4"/>
  <c r="H30" i="4"/>
  <c r="G31" i="4"/>
  <c r="H31" i="4" s="1"/>
  <c r="G32" i="4"/>
  <c r="H32" i="4"/>
  <c r="G33" i="4"/>
  <c r="H33" i="4" s="1"/>
  <c r="G34" i="4"/>
  <c r="H34" i="4"/>
  <c r="G35" i="4"/>
  <c r="H35" i="4" s="1"/>
  <c r="G36" i="4"/>
  <c r="H36" i="4"/>
  <c r="G37" i="4"/>
  <c r="H37" i="4" s="1"/>
  <c r="G38" i="4"/>
  <c r="H38" i="4"/>
  <c r="G39" i="4"/>
  <c r="H39" i="4" s="1"/>
  <c r="G40" i="4"/>
  <c r="H40" i="4"/>
  <c r="G41" i="4"/>
  <c r="H41" i="4" s="1"/>
  <c r="G42" i="4"/>
  <c r="H42" i="4"/>
  <c r="G43" i="4"/>
  <c r="H43" i="4" s="1"/>
  <c r="G44" i="4"/>
  <c r="H44" i="4"/>
  <c r="G45" i="4"/>
  <c r="H45" i="4" s="1"/>
  <c r="G46" i="4"/>
  <c r="H46" i="4"/>
  <c r="G47" i="4"/>
  <c r="H47" i="4" s="1"/>
  <c r="G48" i="4"/>
  <c r="H48" i="4"/>
  <c r="G49" i="4"/>
  <c r="H49" i="4" s="1"/>
  <c r="G50" i="4"/>
  <c r="H50" i="4"/>
  <c r="G51" i="4"/>
  <c r="H51" i="4" s="1"/>
  <c r="G52" i="4"/>
  <c r="H52" i="4"/>
  <c r="G53" i="4"/>
  <c r="H53" i="4" s="1"/>
  <c r="G54" i="4"/>
  <c r="H54" i="4"/>
  <c r="G55" i="4"/>
  <c r="H55" i="4" s="1"/>
  <c r="G56" i="4"/>
  <c r="H56" i="4"/>
  <c r="G57" i="4"/>
  <c r="H57" i="4" s="1"/>
  <c r="G58" i="4"/>
  <c r="H58" i="4"/>
  <c r="G59" i="4"/>
  <c r="H59" i="4" s="1"/>
  <c r="G60" i="4"/>
  <c r="H60" i="4"/>
  <c r="G61" i="4"/>
  <c r="H61" i="4" s="1"/>
  <c r="G62" i="4"/>
  <c r="H62" i="4"/>
  <c r="G63" i="4"/>
  <c r="H63" i="4" s="1"/>
  <c r="G64" i="4"/>
  <c r="H64" i="4"/>
  <c r="G65" i="4"/>
  <c r="H65" i="4" s="1"/>
  <c r="G66" i="4"/>
  <c r="H66" i="4"/>
  <c r="G67" i="4"/>
  <c r="H67" i="4" s="1"/>
  <c r="G68" i="4"/>
  <c r="H68" i="4"/>
  <c r="G69" i="4"/>
  <c r="H69" i="4" s="1"/>
  <c r="G70" i="4"/>
  <c r="H70" i="4"/>
  <c r="G71" i="4"/>
  <c r="H71" i="4" s="1"/>
  <c r="G72" i="4"/>
  <c r="H72" i="4"/>
  <c r="G73" i="4"/>
  <c r="H73" i="4" s="1"/>
  <c r="G74" i="4"/>
  <c r="H74" i="4"/>
  <c r="G75" i="4"/>
  <c r="H75" i="4" s="1"/>
  <c r="G21" i="4"/>
  <c r="H2" i="4"/>
  <c r="G2" i="4"/>
  <c r="H21" i="4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E3" i="7"/>
  <c r="E4" i="7"/>
  <c r="E5" i="7"/>
  <c r="E2" i="7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" i="9"/>
  <c r="C2" i="10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F3" i="4"/>
  <c r="F4" i="4"/>
  <c r="F5" i="4"/>
  <c r="F6" i="4"/>
  <c r="F7" i="4"/>
  <c r="F8" i="4"/>
  <c r="F9" i="4"/>
  <c r="F10" i="4"/>
  <c r="F11" i="4"/>
  <c r="F12" i="4"/>
  <c r="F13" i="4"/>
  <c r="F14" i="4"/>
  <c r="C5" i="8" s="1"/>
  <c r="F15" i="4"/>
  <c r="F16" i="4"/>
  <c r="F17" i="4"/>
  <c r="F18" i="4"/>
  <c r="F19" i="4"/>
  <c r="F20" i="4"/>
  <c r="F21" i="4"/>
  <c r="F22" i="4"/>
  <c r="C7" i="8" s="1"/>
  <c r="F23" i="4"/>
  <c r="F24" i="4"/>
  <c r="F25" i="4"/>
  <c r="F26" i="4"/>
  <c r="C4" i="8" s="1"/>
  <c r="F27" i="4"/>
  <c r="F28" i="4"/>
  <c r="F29" i="4"/>
  <c r="F30" i="4"/>
  <c r="F31" i="4"/>
  <c r="F32" i="4"/>
  <c r="F33" i="4"/>
  <c r="F34" i="4"/>
  <c r="F35" i="4"/>
  <c r="F36" i="4"/>
  <c r="F37" i="4"/>
  <c r="F38" i="4"/>
  <c r="C2" i="8" s="1"/>
  <c r="F39" i="4"/>
  <c r="F40" i="4"/>
  <c r="F41" i="4"/>
  <c r="F42" i="4"/>
  <c r="F43" i="4"/>
  <c r="F44" i="4"/>
  <c r="F45" i="4"/>
  <c r="F46" i="4"/>
  <c r="C16" i="8" s="1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C19" i="8" s="1"/>
  <c r="F71" i="4"/>
  <c r="F72" i="4"/>
  <c r="F73" i="4"/>
  <c r="F74" i="4"/>
  <c r="F75" i="4"/>
  <c r="F2" i="4"/>
  <c r="F2" i="3"/>
  <c r="C20" i="8"/>
  <c r="C3" i="8"/>
  <c r="C6" i="8"/>
  <c r="C8" i="8"/>
  <c r="C9" i="8"/>
  <c r="C10" i="8"/>
  <c r="C11" i="8"/>
  <c r="C12" i="8"/>
  <c r="C13" i="8"/>
  <c r="C14" i="8"/>
  <c r="C15" i="8"/>
  <c r="C17" i="8"/>
  <c r="C18" i="8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21" i="7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35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16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97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78" i="6"/>
  <c r="C76" i="6"/>
  <c r="C77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59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40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C39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D136" i="5" s="1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D140" i="5" s="1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D145" i="5" s="1"/>
  <c r="G682" i="2"/>
  <c r="C146" i="5" s="1"/>
  <c r="G683" i="2"/>
  <c r="G684" i="2"/>
  <c r="G685" i="2"/>
  <c r="D149" i="5" s="1"/>
  <c r="G686" i="2"/>
  <c r="C150" i="5" s="1"/>
  <c r="G687" i="2"/>
  <c r="G688" i="2"/>
  <c r="G689" i="2"/>
  <c r="D153" i="5" s="1"/>
  <c r="G690" i="2"/>
  <c r="C135" i="5" s="1"/>
  <c r="G691" i="2"/>
  <c r="D117" i="5" s="1"/>
  <c r="G692" i="2"/>
  <c r="D137" i="5" s="1"/>
  <c r="G693" i="2"/>
  <c r="C138" i="5" s="1"/>
  <c r="G694" i="2"/>
  <c r="G695" i="2"/>
  <c r="D121" i="5" s="1"/>
  <c r="G696" i="2"/>
  <c r="D141" i="5" s="1"/>
  <c r="G697" i="2"/>
  <c r="C142" i="5" s="1"/>
  <c r="G698" i="2"/>
  <c r="G699" i="2"/>
  <c r="D125" i="5" s="1"/>
  <c r="G700" i="2"/>
  <c r="D126" i="5" s="1"/>
  <c r="G701" i="2"/>
  <c r="G702" i="2"/>
  <c r="G703" i="2"/>
  <c r="G704" i="2"/>
  <c r="D130" i="5" s="1"/>
  <c r="G705" i="2"/>
  <c r="G706" i="2"/>
  <c r="G707" i="2"/>
  <c r="G708" i="2"/>
  <c r="D134" i="5" s="1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97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78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59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40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132" i="5" l="1"/>
  <c r="C128" i="5"/>
  <c r="C124" i="5"/>
  <c r="C120" i="5"/>
  <c r="C116" i="5"/>
  <c r="D132" i="5"/>
  <c r="D128" i="5"/>
  <c r="D124" i="5"/>
  <c r="D120" i="5"/>
  <c r="C153" i="5"/>
  <c r="C149" i="5"/>
  <c r="C145" i="5"/>
  <c r="C141" i="5"/>
  <c r="C137" i="5"/>
  <c r="D152" i="5"/>
  <c r="D148" i="5"/>
  <c r="D144" i="5"/>
  <c r="C131" i="5"/>
  <c r="C127" i="5"/>
  <c r="C123" i="5"/>
  <c r="C119" i="5"/>
  <c r="D116" i="5"/>
  <c r="D131" i="5"/>
  <c r="D127" i="5"/>
  <c r="D123" i="5"/>
  <c r="D119" i="5"/>
  <c r="C152" i="5"/>
  <c r="C148" i="5"/>
  <c r="C144" i="5"/>
  <c r="C140" i="5"/>
  <c r="C136" i="5"/>
  <c r="D151" i="5"/>
  <c r="D147" i="5"/>
  <c r="D143" i="5"/>
  <c r="D139" i="5"/>
  <c r="C134" i="5"/>
  <c r="C130" i="5"/>
  <c r="C126" i="5"/>
  <c r="C122" i="5"/>
  <c r="C118" i="5"/>
  <c r="D122" i="5"/>
  <c r="D118" i="5"/>
  <c r="C151" i="5"/>
  <c r="C147" i="5"/>
  <c r="C143" i="5"/>
  <c r="C139" i="5"/>
  <c r="D135" i="5"/>
  <c r="D150" i="5"/>
  <c r="D146" i="5"/>
  <c r="D142" i="5"/>
  <c r="D138" i="5"/>
  <c r="C133" i="5"/>
  <c r="C129" i="5"/>
  <c r="C125" i="5"/>
  <c r="C121" i="5"/>
  <c r="C117" i="5"/>
  <c r="D133" i="5"/>
  <c r="D1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DAC024-675D-40B2-A990-A1F074E9D61F}" keepAlive="1" name="Query - arnthor_gogn" description="Connection to the 'arnthor_gogn' query in the workbook." type="5" refreshedVersion="0" background="1">
    <dbPr connection="Provider=Microsoft.Mashup.OleDb.1;Data Source=$Workbook$;Location=arnthor_gogn;Extended Properties=&quot;&quot;" command="SELECT * FROM [arnthor_gogn]"/>
  </connection>
</connections>
</file>

<file path=xl/sharedStrings.xml><?xml version="1.0" encoding="utf-8"?>
<sst xmlns="http://schemas.openxmlformats.org/spreadsheetml/2006/main" count="2845" uniqueCount="89">
  <si>
    <t>AR</t>
  </si>
  <si>
    <t>SVEITARFELAG</t>
  </si>
  <si>
    <t>SVEITARFELAGSNUMER</t>
  </si>
  <si>
    <t>FJOLDI_IBUDA</t>
  </si>
  <si>
    <t>FJOLDI_BYGGINGA</t>
  </si>
  <si>
    <t>MEDAL_FM_IBUÐA</t>
  </si>
  <si>
    <t>Reykjavíkurborg</t>
  </si>
  <si>
    <t>Kópavogsbær</t>
  </si>
  <si>
    <t>Seltjarnarnesbær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</si>
  <si>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</si>
  <si>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</si>
  <si>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</si>
  <si>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</si>
  <si>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</si>
  <si>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</si>
  <si>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</si>
  <si>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Sveitarfélagið Álftanes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</si>
  <si>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</si>
  <si>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</si>
  <si>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</si>
  <si>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</si>
  <si>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</si>
  <si>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</si>
  <si>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Eyja- og Miklaholtshreppur</t>
  </si>
  <si>
    <t>Snæfellsbær</t>
  </si>
  <si>
    <t>Stykkishólmur</t>
  </si>
  <si>
    <t>Stykkishólmsbær</t>
  </si>
  <si>
    <t>Dalabyggð</t>
  </si>
  <si>
    <t>Bolungarvíkurkaupstaður</t>
  </si>
  <si>
    <t>Ísafjarðarbær</t>
  </si>
  <si>
    <t>Reykhólahreppur</t>
  </si>
  <si>
    <t>Vesturbyggð</t>
  </si>
  <si>
    <t>Súðavíkurhreppur</t>
  </si>
  <si>
    <t>Árneshreppur</t>
  </si>
  <si>
    <t>Kaldrananeshreppur</t>
  </si>
  <si>
    <t>Strandabyggð</t>
  </si>
  <si>
    <t>Húnaþing vestra</t>
  </si>
  <si>
    <t>Sveitarfélagið Skagaströnd</t>
  </si>
  <si>
    <t>Húnabyggð</t>
  </si>
  <si>
    <t>Skagafjörður</t>
  </si>
  <si>
    <t>Akureyrarbær</t>
  </si>
  <si>
    <t>Akureyri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</si>
  <si>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</si>
  <si>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</si>
  <si>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</si>
  <si>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</si>
  <si>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</si>
  <si>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</si>
  <si>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</si>
  <si>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Tjörneshreppur</t>
  </si>
  <si>
    <t>Þingeyjarsveit</t>
  </si>
  <si>
    <t>Langanesbyggð</t>
  </si>
  <si>
    <t>Fjarðabyggð</t>
  </si>
  <si>
    <t>Fjarðarbyggð</t>
  </si>
  <si>
    <t>Múlaþing</t>
  </si>
  <si>
    <t>Vopnafjarðarhreppur</t>
  </si>
  <si>
    <t>Fljótsdalshreppur</t>
  </si>
  <si>
    <t>Vestmannaeyjar</t>
  </si>
  <si>
    <t>Sveitarfélagið Árborg</t>
  </si>
  <si>
    <t>Sveitarfélagið Hornafjörður</t>
  </si>
  <si>
    <t>Mýrdalshreppur</t>
  </si>
  <si>
    <t>Skarftárhreppur</t>
  </si>
  <si>
    <t>Ásahreppur</t>
  </si>
  <si>
    <t>Rangárþing eystra</t>
  </si>
  <si>
    <t>Rangárþing ytra</t>
  </si>
  <si>
    <t>Hrunamannahreppur</t>
  </si>
  <si>
    <t>Hveragerði</t>
  </si>
  <si>
    <t>Sveitarfélagið Ölfus</t>
  </si>
  <si>
    <t>Grímsnes- og Grafningshreppur</t>
  </si>
  <si>
    <t>Skeiða- og Gnúpverjahreppur</t>
  </si>
  <si>
    <t>Bláskógabyggð</t>
  </si>
  <si>
    <t>Flóahreppur</t>
  </si>
  <si>
    <t>FJOLDI_FASTEIGNA</t>
  </si>
  <si>
    <t>LANDSHLUTI</t>
  </si>
  <si>
    <t>Höfuðborgarsvæðið</t>
  </si>
  <si>
    <t>Suðurnes</t>
  </si>
  <si>
    <t>Vesturland</t>
  </si>
  <si>
    <t>Vestfirðir</t>
  </si>
  <si>
    <t>Norðurland vestra</t>
  </si>
  <si>
    <t>Norðurland eystra</t>
  </si>
  <si>
    <t>Austurland</t>
  </si>
  <si>
    <t>Suðurland</t>
  </si>
  <si>
    <t>Landshluti</t>
  </si>
  <si>
    <t>MEDAL_FM</t>
  </si>
  <si>
    <t>Skaftárhreppur</t>
  </si>
  <si>
    <t>Fjöldi FM</t>
  </si>
  <si>
    <t>Fjöldi eininga</t>
  </si>
  <si>
    <t>meðal fm</t>
  </si>
  <si>
    <t>fjoldi eininga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</si>
</sst>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649-1F35-4F18-A3FA-EC960404FAB9}">
  <dimension ref="A1:I771"/>
  <sheetViews>
    <sheetView topLeftCell="A112" workbookViewId="0">
      <selection activeCell="E131" sqref="E131"/>
    </sheetView>
  </sheetViews>
  <sheetFormatPr defaultColWidth="8.796875" defaultRowHeight="14.25" x14ac:dyDescent="0.45"/>
  <cols>
    <col min="1" max="1" width="5.46484375" bestFit="1" customWidth="1"/>
    <col min="2" max="2" width="26.46484375" bestFit="1" customWidth="1"/>
    <col min="3" max="3" width="22.796875" bestFit="1" customWidth="1"/>
    <col min="4" max="4" width="14.796875" bestFit="1" customWidth="1"/>
    <col min="5" max="5" width="18.796875" bestFit="1" customWidth="1"/>
    <col min="6" max="6" width="18.1328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</v>
      </c>
      <c r="H1" s="1" t="s">
        <v>85</v>
      </c>
      <c r="I1" s="1" t="s">
        <v>86</v>
      </c>
    </row>
    <row r="2" spans="1:9" x14ac:dyDescent="0.45">
      <c r="A2" s="2">
        <v>2006</v>
      </c>
      <c r="B2" s="2" t="s">
        <v>6</v>
      </c>
      <c r="C2" s="2">
        <v>0</v>
      </c>
      <c r="D2" s="2">
        <v>766</v>
      </c>
      <c r="E2" s="2">
        <v>101</v>
      </c>
      <c r="F2" s="2">
        <v>99.01</v>
      </c>
      <c r="G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H2">
        <f t="shared" ref="H2:H65" si="0">F2*D2</f>
        <v>75841.66</v>
      </c>
      <c r="I2">
        <f>H2/6.5</f>
        <v>11667.947692307693</v>
      </c>
    </row>
    <row r="3" spans="1:9" x14ac:dyDescent="0.45">
      <c r="A3" s="2">
        <v>2007</v>
      </c>
      <c r="B3" s="2" t="s">
        <v>6</v>
      </c>
      <c r="C3" s="2">
        <v>0</v>
      </c>
      <c r="D3" s="2">
        <v>613</v>
      </c>
      <c r="E3" s="2">
        <v>86</v>
      </c>
      <c r="F3" s="2">
        <v>104.27</v>
      </c>
      <c r="G3" t="str">
        <f t="shared" ref="G3:G65" si="1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H3">
        <f t="shared" si="0"/>
        <v>63917.509999999995</v>
      </c>
      <c r="I3">
        <f t="shared" ref="I3:I66" si="2">H3/6.5</f>
        <v>9833.4630769230753</v>
      </c>
    </row>
    <row r="4" spans="1:9" x14ac:dyDescent="0.45">
      <c r="A4" s="2">
        <v>2008</v>
      </c>
      <c r="B4" s="2" t="s">
        <v>6</v>
      </c>
      <c r="C4" s="2">
        <v>0</v>
      </c>
      <c r="D4" s="2">
        <v>209</v>
      </c>
      <c r="E4" s="2">
        <v>27</v>
      </c>
      <c r="F4" s="2">
        <v>105.51</v>
      </c>
      <c r="G4" t="str">
        <f t="shared" si="1"/>
        <v>Höfuðborgarsvæðið</v>
      </c>
      <c r="H4">
        <f t="shared" si="0"/>
        <v>22051.59</v>
      </c>
      <c r="I4">
        <f t="shared" si="2"/>
        <v>3392.5523076923077</v>
      </c>
    </row>
    <row r="5" spans="1:9" x14ac:dyDescent="0.45">
      <c r="A5" s="2">
        <v>2009</v>
      </c>
      <c r="B5" s="2" t="s">
        <v>6</v>
      </c>
      <c r="C5" s="2">
        <v>0</v>
      </c>
      <c r="D5" s="2">
        <v>76</v>
      </c>
      <c r="E5" s="2">
        <v>35</v>
      </c>
      <c r="F5" s="2">
        <v>148.78</v>
      </c>
      <c r="G5" t="str">
        <f t="shared" si="1"/>
        <v>Höfuðborgarsvæðið</v>
      </c>
      <c r="H5">
        <f t="shared" si="0"/>
        <v>11307.28</v>
      </c>
      <c r="I5">
        <f t="shared" si="2"/>
        <v>1739.5815384615385</v>
      </c>
    </row>
    <row r="6" spans="1:9" x14ac:dyDescent="0.45">
      <c r="A6" s="2">
        <v>2010</v>
      </c>
      <c r="B6" s="2" t="s">
        <v>6</v>
      </c>
      <c r="C6" s="2">
        <v>0</v>
      </c>
      <c r="D6" s="2">
        <v>255</v>
      </c>
      <c r="E6" s="2">
        <v>53</v>
      </c>
      <c r="F6" s="2">
        <v>107.7</v>
      </c>
      <c r="G6" t="str">
        <f t="shared" si="1"/>
        <v>Höfuðborgarsvæðið</v>
      </c>
      <c r="H6">
        <f t="shared" si="0"/>
        <v>27463.5</v>
      </c>
      <c r="I6">
        <f t="shared" si="2"/>
        <v>4225.1538461538457</v>
      </c>
    </row>
    <row r="7" spans="1:9" x14ac:dyDescent="0.45">
      <c r="A7" s="2">
        <v>2011</v>
      </c>
      <c r="B7" s="2" t="s">
        <v>6</v>
      </c>
      <c r="C7" s="2">
        <v>0</v>
      </c>
      <c r="D7" s="2">
        <v>171</v>
      </c>
      <c r="E7" s="2">
        <v>32</v>
      </c>
      <c r="F7" s="2">
        <v>133.41999999999999</v>
      </c>
      <c r="G7" t="str">
        <f t="shared" si="1"/>
        <v>Höfuðborgarsvæðið</v>
      </c>
      <c r="H7">
        <f t="shared" si="0"/>
        <v>22814.819999999996</v>
      </c>
      <c r="I7">
        <f t="shared" si="2"/>
        <v>3509.9723076923069</v>
      </c>
    </row>
    <row r="8" spans="1:9" x14ac:dyDescent="0.45">
      <c r="A8" s="2">
        <v>2012</v>
      </c>
      <c r="B8" s="2" t="s">
        <v>6</v>
      </c>
      <c r="C8" s="2">
        <v>0</v>
      </c>
      <c r="D8" s="2">
        <v>98</v>
      </c>
      <c r="E8" s="2">
        <v>16</v>
      </c>
      <c r="F8" s="2">
        <v>102.74</v>
      </c>
      <c r="G8" t="str">
        <f t="shared" si="1"/>
        <v>Höfuðborgarsvæðið</v>
      </c>
      <c r="H8">
        <f t="shared" si="0"/>
        <v>10068.519999999999</v>
      </c>
      <c r="I8">
        <f t="shared" si="2"/>
        <v>1549.0030769230766</v>
      </c>
    </row>
    <row r="9" spans="1:9" x14ac:dyDescent="0.45">
      <c r="A9" s="2">
        <v>2013</v>
      </c>
      <c r="B9" s="2" t="s">
        <v>6</v>
      </c>
      <c r="C9" s="2">
        <v>0</v>
      </c>
      <c r="D9" s="2">
        <v>289</v>
      </c>
      <c r="E9" s="2">
        <v>34</v>
      </c>
      <c r="F9" s="2">
        <v>99.23</v>
      </c>
      <c r="G9" t="str">
        <f t="shared" si="1"/>
        <v>Höfuðborgarsvæðið</v>
      </c>
      <c r="H9">
        <f t="shared" si="0"/>
        <v>28677.47</v>
      </c>
      <c r="I9">
        <f t="shared" si="2"/>
        <v>4411.918461538462</v>
      </c>
    </row>
    <row r="10" spans="1:9" x14ac:dyDescent="0.45">
      <c r="A10" s="2">
        <v>2014</v>
      </c>
      <c r="B10" s="2" t="s">
        <v>6</v>
      </c>
      <c r="C10" s="2">
        <v>0</v>
      </c>
      <c r="D10" s="2">
        <v>218</v>
      </c>
      <c r="E10" s="2">
        <v>20</v>
      </c>
      <c r="F10" s="2">
        <v>91.41</v>
      </c>
      <c r="G10" t="str">
        <f t="shared" si="1"/>
        <v>Höfuðborgarsvæðið</v>
      </c>
      <c r="H10">
        <f t="shared" si="0"/>
        <v>19927.38</v>
      </c>
      <c r="I10">
        <f t="shared" si="2"/>
        <v>3065.7507692307695</v>
      </c>
    </row>
    <row r="11" spans="1:9" x14ac:dyDescent="0.45">
      <c r="A11" s="2">
        <v>2015</v>
      </c>
      <c r="B11" s="2" t="s">
        <v>6</v>
      </c>
      <c r="C11" s="2">
        <v>0</v>
      </c>
      <c r="D11" s="2">
        <v>227</v>
      </c>
      <c r="E11" s="2">
        <v>14</v>
      </c>
      <c r="F11" s="2">
        <v>104.97</v>
      </c>
      <c r="G11" t="str">
        <f t="shared" si="1"/>
        <v>Höfuðborgarsvæðið</v>
      </c>
      <c r="H11">
        <f t="shared" si="0"/>
        <v>23828.19</v>
      </c>
      <c r="I11">
        <f t="shared" si="2"/>
        <v>3665.8753846153845</v>
      </c>
    </row>
    <row r="12" spans="1:9" x14ac:dyDescent="0.45">
      <c r="A12" s="2">
        <v>2016</v>
      </c>
      <c r="B12" s="2" t="s">
        <v>6</v>
      </c>
      <c r="C12" s="2">
        <v>0</v>
      </c>
      <c r="D12" s="2">
        <v>434</v>
      </c>
      <c r="E12" s="2">
        <v>33</v>
      </c>
      <c r="F12" s="2">
        <v>94.35</v>
      </c>
      <c r="G12" t="str">
        <f t="shared" si="1"/>
        <v>Höfuðborgarsvæðið</v>
      </c>
      <c r="H12">
        <f t="shared" si="0"/>
        <v>40947.899999999994</v>
      </c>
      <c r="I12">
        <f t="shared" si="2"/>
        <v>6299.6769230769223</v>
      </c>
    </row>
    <row r="13" spans="1:9" x14ac:dyDescent="0.45">
      <c r="A13" s="2">
        <v>2017</v>
      </c>
      <c r="B13" s="2" t="s">
        <v>6</v>
      </c>
      <c r="C13" s="2">
        <v>0</v>
      </c>
      <c r="D13" s="2">
        <v>558</v>
      </c>
      <c r="E13" s="2">
        <v>36</v>
      </c>
      <c r="F13" s="2">
        <v>105.21</v>
      </c>
      <c r="G13" t="str">
        <f t="shared" si="1"/>
        <v>Höfuðborgarsvæðið</v>
      </c>
      <c r="H13">
        <f t="shared" si="0"/>
        <v>58707.179999999993</v>
      </c>
      <c r="I13">
        <f t="shared" si="2"/>
        <v>9031.8738461538451</v>
      </c>
    </row>
    <row r="14" spans="1:9" x14ac:dyDescent="0.45">
      <c r="A14" s="2">
        <v>2018</v>
      </c>
      <c r="B14" s="2" t="s">
        <v>6</v>
      </c>
      <c r="C14" s="2">
        <v>0</v>
      </c>
      <c r="D14" s="2">
        <v>418</v>
      </c>
      <c r="E14" s="2">
        <v>27</v>
      </c>
      <c r="F14" s="2">
        <v>96.96</v>
      </c>
      <c r="G14" t="str">
        <f t="shared" si="1"/>
        <v>Höfuðborgarsvæðið</v>
      </c>
      <c r="H14">
        <f t="shared" si="0"/>
        <v>40529.279999999999</v>
      </c>
      <c r="I14">
        <f t="shared" si="2"/>
        <v>6235.2738461538456</v>
      </c>
    </row>
    <row r="15" spans="1:9" x14ac:dyDescent="0.45">
      <c r="A15" s="2">
        <v>2019</v>
      </c>
      <c r="B15" s="2" t="s">
        <v>6</v>
      </c>
      <c r="C15" s="2">
        <v>0</v>
      </c>
      <c r="D15" s="2">
        <v>973</v>
      </c>
      <c r="E15" s="2">
        <v>44</v>
      </c>
      <c r="F15" s="2">
        <v>84.66</v>
      </c>
      <c r="G15" t="str">
        <f t="shared" si="1"/>
        <v>Höfuðborgarsvæðið</v>
      </c>
      <c r="H15">
        <f t="shared" si="0"/>
        <v>82374.179999999993</v>
      </c>
      <c r="I15">
        <f t="shared" si="2"/>
        <v>12672.950769230769</v>
      </c>
    </row>
    <row r="16" spans="1:9" x14ac:dyDescent="0.45">
      <c r="A16" s="2">
        <v>2020</v>
      </c>
      <c r="B16" s="2" t="s">
        <v>6</v>
      </c>
      <c r="C16" s="2">
        <v>0</v>
      </c>
      <c r="D16" s="2">
        <v>1554</v>
      </c>
      <c r="E16" s="2">
        <v>82</v>
      </c>
      <c r="F16" s="2">
        <v>82.94</v>
      </c>
      <c r="G16" t="str">
        <f t="shared" si="1"/>
        <v>Höfuðborgarsvæðið</v>
      </c>
      <c r="H16">
        <f t="shared" si="0"/>
        <v>128888.76</v>
      </c>
      <c r="I16">
        <f t="shared" si="2"/>
        <v>19829.04</v>
      </c>
    </row>
    <row r="17" spans="1:9" x14ac:dyDescent="0.45">
      <c r="A17" s="2">
        <v>2021</v>
      </c>
      <c r="B17" s="2" t="s">
        <v>6</v>
      </c>
      <c r="C17" s="2">
        <v>0</v>
      </c>
      <c r="D17" s="2">
        <v>1157</v>
      </c>
      <c r="E17" s="2">
        <v>66</v>
      </c>
      <c r="F17" s="2">
        <v>87.82</v>
      </c>
      <c r="G17" t="str">
        <f t="shared" si="1"/>
        <v>Höfuðborgarsvæðið</v>
      </c>
      <c r="H17">
        <f t="shared" si="0"/>
        <v>101607.73999999999</v>
      </c>
      <c r="I17">
        <f t="shared" si="2"/>
        <v>15631.96</v>
      </c>
    </row>
    <row r="18" spans="1:9" x14ac:dyDescent="0.45">
      <c r="A18" s="2">
        <v>2022</v>
      </c>
      <c r="B18" s="2" t="s">
        <v>6</v>
      </c>
      <c r="C18" s="2">
        <v>0</v>
      </c>
      <c r="D18" s="2">
        <v>932</v>
      </c>
      <c r="E18" s="2">
        <v>45</v>
      </c>
      <c r="F18" s="2">
        <v>85.35</v>
      </c>
      <c r="G18" t="str">
        <f t="shared" si="1"/>
        <v>Höfuðborgarsvæðið</v>
      </c>
      <c r="H18">
        <f t="shared" si="0"/>
        <v>79546.2</v>
      </c>
      <c r="I18">
        <f t="shared" si="2"/>
        <v>12237.876923076923</v>
      </c>
    </row>
    <row r="19" spans="1:9" x14ac:dyDescent="0.45">
      <c r="A19" s="2">
        <v>2023</v>
      </c>
      <c r="B19" s="2" t="s">
        <v>6</v>
      </c>
      <c r="C19" s="2">
        <v>0</v>
      </c>
      <c r="D19" s="2">
        <v>887</v>
      </c>
      <c r="E19" s="2">
        <v>87</v>
      </c>
      <c r="F19" s="2">
        <v>94.17</v>
      </c>
      <c r="G19" t="str">
        <f t="shared" si="1"/>
        <v>Höfuðborgarsvæðið</v>
      </c>
      <c r="H19">
        <f t="shared" si="0"/>
        <v>83528.790000000008</v>
      </c>
      <c r="I19">
        <f t="shared" si="2"/>
        <v>12850.583076923078</v>
      </c>
    </row>
    <row r="20" spans="1:9" x14ac:dyDescent="0.45">
      <c r="A20" s="2">
        <v>2024</v>
      </c>
      <c r="B20" s="2" t="s">
        <v>6</v>
      </c>
      <c r="C20" s="2">
        <v>0</v>
      </c>
      <c r="D20" s="2">
        <v>956</v>
      </c>
      <c r="E20" s="2">
        <v>46</v>
      </c>
      <c r="F20" s="2">
        <v>88.02</v>
      </c>
      <c r="G20" t="str">
        <f t="shared" si="1"/>
        <v>Höfuðborgarsvæðið</v>
      </c>
      <c r="H20">
        <f t="shared" si="0"/>
        <v>84147.12</v>
      </c>
      <c r="I20">
        <f t="shared" si="2"/>
        <v>12945.710769230769</v>
      </c>
    </row>
    <row r="21" spans="1:9" x14ac:dyDescent="0.45">
      <c r="A21" s="2">
        <v>2006</v>
      </c>
      <c r="B21" s="2" t="s">
        <v>7</v>
      </c>
      <c r="C21" s="2">
        <v>1000</v>
      </c>
      <c r="D21" s="2">
        <v>297</v>
      </c>
      <c r="E21" s="2">
        <v>83</v>
      </c>
      <c r="F21" s="2">
        <v>131.58000000000001</v>
      </c>
      <c r="G21" t="str">
        <f t="shared" si="1"/>
        <v>Höfuðborgarsvæðið</v>
      </c>
      <c r="H21">
        <f t="shared" si="0"/>
        <v>39079.26</v>
      </c>
      <c r="I21">
        <f t="shared" si="2"/>
        <v>6012.1938461538466</v>
      </c>
    </row>
    <row r="22" spans="1:9" x14ac:dyDescent="0.45">
      <c r="A22" s="2">
        <v>2007</v>
      </c>
      <c r="B22" s="2" t="s">
        <v>7</v>
      </c>
      <c r="C22" s="2">
        <v>1000</v>
      </c>
      <c r="D22" s="2">
        <v>587</v>
      </c>
      <c r="E22" s="2">
        <v>142</v>
      </c>
      <c r="F22" s="2">
        <v>137.96</v>
      </c>
      <c r="G22" t="str">
        <f t="shared" si="1"/>
        <v>Höfuðborgarsvæðið</v>
      </c>
      <c r="H22">
        <f t="shared" si="0"/>
        <v>80982.52</v>
      </c>
      <c r="I22">
        <f t="shared" si="2"/>
        <v>12458.849230769232</v>
      </c>
    </row>
    <row r="23" spans="1:9" x14ac:dyDescent="0.45">
      <c r="A23" s="2">
        <v>2008</v>
      </c>
      <c r="B23" s="2" t="s">
        <v>7</v>
      </c>
      <c r="C23" s="2">
        <v>1000</v>
      </c>
      <c r="D23" s="2">
        <v>343</v>
      </c>
      <c r="E23" s="2">
        <v>104</v>
      </c>
      <c r="F23" s="2">
        <v>155.27000000000001</v>
      </c>
      <c r="G23" t="str">
        <f t="shared" si="1"/>
        <v>Höfuðborgarsvæðið</v>
      </c>
      <c r="H23">
        <f t="shared" si="0"/>
        <v>53257.61</v>
      </c>
      <c r="I23">
        <f t="shared" si="2"/>
        <v>8193.4784615384615</v>
      </c>
    </row>
    <row r="24" spans="1:9" x14ac:dyDescent="0.45">
      <c r="A24" s="2">
        <v>2009</v>
      </c>
      <c r="B24" s="2" t="s">
        <v>7</v>
      </c>
      <c r="C24" s="2">
        <v>1000</v>
      </c>
      <c r="D24" s="2">
        <v>103</v>
      </c>
      <c r="E24" s="2">
        <v>48</v>
      </c>
      <c r="F24" s="2">
        <v>164.67</v>
      </c>
      <c r="G24" t="str">
        <f t="shared" si="1"/>
        <v>Höfuðborgarsvæðið</v>
      </c>
      <c r="H24">
        <f t="shared" si="0"/>
        <v>16961.009999999998</v>
      </c>
      <c r="I24">
        <f t="shared" si="2"/>
        <v>2609.3861538461538</v>
      </c>
    </row>
    <row r="25" spans="1:9" x14ac:dyDescent="0.45">
      <c r="A25" s="2">
        <v>2010</v>
      </c>
      <c r="B25" s="2" t="s">
        <v>7</v>
      </c>
      <c r="C25" s="2">
        <v>1000</v>
      </c>
      <c r="D25" s="2">
        <v>192</v>
      </c>
      <c r="E25" s="2">
        <v>95</v>
      </c>
      <c r="F25" s="2">
        <v>175.77</v>
      </c>
      <c r="G25" t="str">
        <f t="shared" si="1"/>
        <v>Höfuðborgarsvæðið</v>
      </c>
      <c r="H25">
        <f t="shared" si="0"/>
        <v>33747.840000000004</v>
      </c>
      <c r="I25">
        <f t="shared" si="2"/>
        <v>5191.9753846153853</v>
      </c>
    </row>
    <row r="26" spans="1:9" x14ac:dyDescent="0.45">
      <c r="A26" s="2">
        <v>2011</v>
      </c>
      <c r="B26" s="2" t="s">
        <v>7</v>
      </c>
      <c r="C26" s="2">
        <v>1000</v>
      </c>
      <c r="D26" s="2">
        <v>70</v>
      </c>
      <c r="E26" s="2">
        <v>36</v>
      </c>
      <c r="F26" s="2">
        <v>183.31</v>
      </c>
      <c r="G26" t="str">
        <f t="shared" si="1"/>
        <v>Höfuðborgarsvæðið</v>
      </c>
      <c r="H26">
        <f t="shared" si="0"/>
        <v>12831.7</v>
      </c>
      <c r="I26">
        <f t="shared" si="2"/>
        <v>1974.1076923076923</v>
      </c>
    </row>
    <row r="27" spans="1:9" x14ac:dyDescent="0.45">
      <c r="A27" s="2">
        <v>2012</v>
      </c>
      <c r="B27" s="2" t="s">
        <v>7</v>
      </c>
      <c r="C27" s="2">
        <v>1000</v>
      </c>
      <c r="D27" s="2">
        <v>158</v>
      </c>
      <c r="E27" s="2">
        <v>33</v>
      </c>
      <c r="F27" s="2">
        <v>128.58000000000001</v>
      </c>
      <c r="G27" t="str">
        <f t="shared" si="1"/>
        <v>Höfuðborgarsvæðið</v>
      </c>
      <c r="H27">
        <f t="shared" si="0"/>
        <v>20315.640000000003</v>
      </c>
      <c r="I27">
        <f t="shared" si="2"/>
        <v>3125.4830769230775</v>
      </c>
    </row>
    <row r="28" spans="1:9" x14ac:dyDescent="0.45">
      <c r="A28" s="2">
        <v>2013</v>
      </c>
      <c r="B28" s="2" t="s">
        <v>7</v>
      </c>
      <c r="C28" s="2">
        <v>1000</v>
      </c>
      <c r="D28" s="2">
        <v>155</v>
      </c>
      <c r="E28" s="2">
        <v>25</v>
      </c>
      <c r="F28" s="2">
        <v>109.85</v>
      </c>
      <c r="G28" t="str">
        <f t="shared" si="1"/>
        <v>Höfuðborgarsvæðið</v>
      </c>
      <c r="H28">
        <f t="shared" si="0"/>
        <v>17026.75</v>
      </c>
      <c r="I28">
        <f t="shared" si="2"/>
        <v>2619.5</v>
      </c>
    </row>
    <row r="29" spans="1:9" x14ac:dyDescent="0.45">
      <c r="A29" s="2">
        <v>2014</v>
      </c>
      <c r="B29" s="2" t="s">
        <v>7</v>
      </c>
      <c r="C29" s="2">
        <v>1000</v>
      </c>
      <c r="D29" s="2">
        <v>259</v>
      </c>
      <c r="E29" s="2">
        <v>51</v>
      </c>
      <c r="F29" s="2">
        <v>132.05000000000001</v>
      </c>
      <c r="G29" t="str">
        <f t="shared" si="1"/>
        <v>Höfuðborgarsvæðið</v>
      </c>
      <c r="H29">
        <f t="shared" si="0"/>
        <v>34200.950000000004</v>
      </c>
      <c r="I29">
        <f t="shared" si="2"/>
        <v>5261.6846153846163</v>
      </c>
    </row>
    <row r="30" spans="1:9" x14ac:dyDescent="0.45">
      <c r="A30" s="2">
        <v>2015</v>
      </c>
      <c r="B30" s="2" t="s">
        <v>7</v>
      </c>
      <c r="C30" s="2">
        <v>1000</v>
      </c>
      <c r="D30" s="2">
        <v>252</v>
      </c>
      <c r="E30" s="2">
        <v>44</v>
      </c>
      <c r="F30" s="2">
        <v>128.63</v>
      </c>
      <c r="G30" t="str">
        <f t="shared" si="1"/>
        <v>Höfuðborgarsvæðið</v>
      </c>
      <c r="H30">
        <f t="shared" si="0"/>
        <v>32414.76</v>
      </c>
      <c r="I30">
        <f t="shared" si="2"/>
        <v>4986.8861538461533</v>
      </c>
    </row>
    <row r="31" spans="1:9" x14ac:dyDescent="0.45">
      <c r="A31" s="2">
        <v>2016</v>
      </c>
      <c r="B31" s="2" t="s">
        <v>7</v>
      </c>
      <c r="C31" s="2">
        <v>1000</v>
      </c>
      <c r="D31" s="2">
        <v>248</v>
      </c>
      <c r="E31" s="2">
        <v>38</v>
      </c>
      <c r="F31" s="2">
        <v>122.26</v>
      </c>
      <c r="G31" t="str">
        <f t="shared" si="1"/>
        <v>Höfuðborgarsvæðið</v>
      </c>
      <c r="H31">
        <f t="shared" si="0"/>
        <v>30320.48</v>
      </c>
      <c r="I31">
        <f t="shared" si="2"/>
        <v>4664.6892307692306</v>
      </c>
    </row>
    <row r="32" spans="1:9" x14ac:dyDescent="0.45">
      <c r="A32" s="2">
        <v>2017</v>
      </c>
      <c r="B32" s="2" t="s">
        <v>7</v>
      </c>
      <c r="C32" s="2">
        <v>1000</v>
      </c>
      <c r="D32" s="2">
        <v>227</v>
      </c>
      <c r="E32" s="2">
        <v>27</v>
      </c>
      <c r="F32" s="2">
        <v>130.58000000000001</v>
      </c>
      <c r="G32" t="str">
        <f t="shared" si="1"/>
        <v>Höfuðborgarsvæðið</v>
      </c>
      <c r="H32">
        <f t="shared" si="0"/>
        <v>29641.660000000003</v>
      </c>
      <c r="I32">
        <f t="shared" si="2"/>
        <v>4560.2553846153851</v>
      </c>
    </row>
    <row r="33" spans="1:9" x14ac:dyDescent="0.45">
      <c r="A33" s="2">
        <v>2018</v>
      </c>
      <c r="B33" s="2" t="s">
        <v>7</v>
      </c>
      <c r="C33" s="2">
        <v>1000</v>
      </c>
      <c r="D33" s="2">
        <v>352</v>
      </c>
      <c r="E33" s="2">
        <v>43</v>
      </c>
      <c r="F33" s="2">
        <v>118.38</v>
      </c>
      <c r="G33" t="str">
        <f t="shared" si="1"/>
        <v>Höfuðborgarsvæðið</v>
      </c>
      <c r="H33">
        <f t="shared" si="0"/>
        <v>41669.759999999995</v>
      </c>
      <c r="I33">
        <f t="shared" si="2"/>
        <v>6410.7323076923067</v>
      </c>
    </row>
    <row r="34" spans="1:9" x14ac:dyDescent="0.45">
      <c r="A34" s="2">
        <v>2019</v>
      </c>
      <c r="B34" s="2" t="s">
        <v>7</v>
      </c>
      <c r="C34" s="2">
        <v>1000</v>
      </c>
      <c r="D34" s="2">
        <v>442</v>
      </c>
      <c r="E34" s="2">
        <v>36</v>
      </c>
      <c r="F34" s="2">
        <v>113.25</v>
      </c>
      <c r="G34" t="str">
        <f t="shared" si="1"/>
        <v>Höfuðborgarsvæðið</v>
      </c>
      <c r="H34">
        <f t="shared" si="0"/>
        <v>50056.5</v>
      </c>
      <c r="I34">
        <f t="shared" si="2"/>
        <v>7701</v>
      </c>
    </row>
    <row r="35" spans="1:9" x14ac:dyDescent="0.45">
      <c r="A35" s="2">
        <v>2020</v>
      </c>
      <c r="B35" s="2" t="s">
        <v>7</v>
      </c>
      <c r="C35" s="2">
        <v>1000</v>
      </c>
      <c r="D35" s="2">
        <v>341</v>
      </c>
      <c r="E35" s="2">
        <v>33</v>
      </c>
      <c r="F35" s="2">
        <v>112.25</v>
      </c>
      <c r="G35" t="str">
        <f t="shared" si="1"/>
        <v>Höfuðborgarsvæðið</v>
      </c>
      <c r="H35">
        <f t="shared" si="0"/>
        <v>38277.25</v>
      </c>
      <c r="I35">
        <f t="shared" si="2"/>
        <v>5888.8076923076924</v>
      </c>
    </row>
    <row r="36" spans="1:9" x14ac:dyDescent="0.45">
      <c r="A36" s="2">
        <v>2021</v>
      </c>
      <c r="B36" s="2" t="s">
        <v>7</v>
      </c>
      <c r="C36" s="2">
        <v>1000</v>
      </c>
      <c r="D36" s="2">
        <v>369</v>
      </c>
      <c r="E36" s="2">
        <v>40</v>
      </c>
      <c r="F36" s="2">
        <v>109.85</v>
      </c>
      <c r="G36" t="str">
        <f t="shared" si="1"/>
        <v>Höfuðborgarsvæðið</v>
      </c>
      <c r="H36">
        <f t="shared" si="0"/>
        <v>40534.65</v>
      </c>
      <c r="I36">
        <f t="shared" si="2"/>
        <v>6236.1</v>
      </c>
    </row>
    <row r="37" spans="1:9" x14ac:dyDescent="0.45">
      <c r="A37" s="2">
        <v>2022</v>
      </c>
      <c r="B37" s="2" t="s">
        <v>7</v>
      </c>
      <c r="C37" s="2">
        <v>1000</v>
      </c>
      <c r="D37" s="2">
        <v>225</v>
      </c>
      <c r="E37" s="2">
        <v>19</v>
      </c>
      <c r="F37" s="2">
        <v>105.3</v>
      </c>
      <c r="G37" t="str">
        <f t="shared" si="1"/>
        <v>Höfuðborgarsvæðið</v>
      </c>
      <c r="H37">
        <f t="shared" si="0"/>
        <v>23692.5</v>
      </c>
      <c r="I37">
        <f t="shared" si="2"/>
        <v>3645</v>
      </c>
    </row>
    <row r="38" spans="1:9" x14ac:dyDescent="0.45">
      <c r="A38" s="2">
        <v>2023</v>
      </c>
      <c r="B38" s="2" t="s">
        <v>7</v>
      </c>
      <c r="C38" s="2">
        <v>1000</v>
      </c>
      <c r="D38" s="2">
        <v>245</v>
      </c>
      <c r="E38" s="2">
        <v>19</v>
      </c>
      <c r="F38" s="2">
        <v>104.33</v>
      </c>
      <c r="G38" t="str">
        <f t="shared" si="1"/>
        <v>Höfuðborgarsvæðið</v>
      </c>
      <c r="H38">
        <f t="shared" si="0"/>
        <v>25560.85</v>
      </c>
      <c r="I38">
        <f t="shared" si="2"/>
        <v>3932.4384615384615</v>
      </c>
    </row>
    <row r="39" spans="1:9" x14ac:dyDescent="0.45">
      <c r="A39" s="2">
        <v>2024</v>
      </c>
      <c r="B39" s="2" t="s">
        <v>7</v>
      </c>
      <c r="C39" s="2">
        <v>1000</v>
      </c>
      <c r="D39" s="2">
        <v>308</v>
      </c>
      <c r="E39" s="2">
        <v>11</v>
      </c>
      <c r="F39" s="2">
        <v>114.83</v>
      </c>
      <c r="G39" t="str">
        <f t="shared" si="1"/>
        <v>Höfuðborgarsvæðið</v>
      </c>
      <c r="H39">
        <f t="shared" si="0"/>
        <v>35367.64</v>
      </c>
      <c r="I39">
        <f t="shared" si="2"/>
        <v>5441.1753846153842</v>
      </c>
    </row>
    <row r="40" spans="1:9" x14ac:dyDescent="0.45">
      <c r="A40" s="2">
        <v>2006</v>
      </c>
      <c r="B40" s="2" t="s">
        <v>8</v>
      </c>
      <c r="C40" s="2">
        <v>1100</v>
      </c>
      <c r="D40" s="2">
        <v>1</v>
      </c>
      <c r="E40" s="2">
        <v>1</v>
      </c>
      <c r="F40" s="2">
        <v>147.30000000000001</v>
      </c>
      <c r="G40" t="str">
        <f t="shared" si="1"/>
        <v>Höfuðborgarsvæðið</v>
      </c>
      <c r="H40">
        <f t="shared" si="0"/>
        <v>147.30000000000001</v>
      </c>
      <c r="I40">
        <f t="shared" si="2"/>
        <v>22.661538461538463</v>
      </c>
    </row>
    <row r="41" spans="1:9" x14ac:dyDescent="0.45">
      <c r="A41" s="2">
        <v>2007</v>
      </c>
      <c r="B41" s="2" t="s">
        <v>8</v>
      </c>
      <c r="C41" s="2">
        <v>1100</v>
      </c>
      <c r="D41" s="2">
        <v>1</v>
      </c>
      <c r="E41" s="2">
        <v>1</v>
      </c>
      <c r="F41" s="2">
        <v>147.30000000000001</v>
      </c>
      <c r="G41" t="str">
        <f t="shared" si="1"/>
        <v>Höfuðborgarsvæðið</v>
      </c>
      <c r="H41">
        <f t="shared" si="0"/>
        <v>147.30000000000001</v>
      </c>
      <c r="I41">
        <f t="shared" si="2"/>
        <v>22.661538461538463</v>
      </c>
    </row>
    <row r="42" spans="1:9" x14ac:dyDescent="0.45">
      <c r="A42" s="2">
        <v>2010</v>
      </c>
      <c r="B42" s="2" t="s">
        <v>8</v>
      </c>
      <c r="C42" s="2">
        <v>1100</v>
      </c>
      <c r="D42" s="2">
        <v>2</v>
      </c>
      <c r="E42" s="2">
        <v>1</v>
      </c>
      <c r="F42" s="2">
        <v>159.15</v>
      </c>
      <c r="G42" t="str">
        <f t="shared" si="1"/>
        <v>Höfuðborgarsvæðið</v>
      </c>
      <c r="H42">
        <f t="shared" si="0"/>
        <v>318.3</v>
      </c>
      <c r="I42">
        <f t="shared" si="2"/>
        <v>48.969230769230769</v>
      </c>
    </row>
    <row r="43" spans="1:9" x14ac:dyDescent="0.45">
      <c r="A43" s="2">
        <v>2012</v>
      </c>
      <c r="B43" s="2" t="s">
        <v>8</v>
      </c>
      <c r="C43" s="2">
        <v>1100</v>
      </c>
      <c r="D43" s="2">
        <v>3</v>
      </c>
      <c r="E43" s="2">
        <v>3</v>
      </c>
      <c r="F43" s="2">
        <v>144</v>
      </c>
      <c r="G43" t="str">
        <f t="shared" si="1"/>
        <v>Höfuðborgarsvæðið</v>
      </c>
      <c r="H43">
        <f t="shared" si="0"/>
        <v>432</v>
      </c>
      <c r="I43">
        <f t="shared" si="2"/>
        <v>66.461538461538467</v>
      </c>
    </row>
    <row r="44" spans="1:9" x14ac:dyDescent="0.45">
      <c r="A44" s="2">
        <v>2013</v>
      </c>
      <c r="B44" s="2" t="s">
        <v>8</v>
      </c>
      <c r="C44" s="2">
        <v>1100</v>
      </c>
      <c r="D44" s="2">
        <v>1</v>
      </c>
      <c r="E44" s="2">
        <v>1</v>
      </c>
      <c r="F44" s="2">
        <v>482.5</v>
      </c>
      <c r="G44" t="str">
        <f t="shared" si="1"/>
        <v>Höfuðborgarsvæðið</v>
      </c>
      <c r="H44">
        <f t="shared" si="0"/>
        <v>482.5</v>
      </c>
      <c r="I44">
        <f t="shared" si="2"/>
        <v>74.230769230769226</v>
      </c>
    </row>
    <row r="45" spans="1:9" x14ac:dyDescent="0.45">
      <c r="A45" s="2">
        <v>2014</v>
      </c>
      <c r="B45" s="2" t="s">
        <v>8</v>
      </c>
      <c r="C45" s="2">
        <v>1100</v>
      </c>
      <c r="D45" s="2">
        <v>31</v>
      </c>
      <c r="E45" s="2">
        <v>2</v>
      </c>
      <c r="F45" s="2">
        <v>155.77000000000001</v>
      </c>
      <c r="G45" t="str">
        <f t="shared" si="1"/>
        <v>Höfuðborgarsvæðið</v>
      </c>
      <c r="H45">
        <f t="shared" si="0"/>
        <v>4828.87</v>
      </c>
      <c r="I45">
        <f t="shared" si="2"/>
        <v>742.90307692307692</v>
      </c>
    </row>
    <row r="46" spans="1:9" x14ac:dyDescent="0.45">
      <c r="A46" s="2">
        <v>2015</v>
      </c>
      <c r="B46" s="2" t="s">
        <v>8</v>
      </c>
      <c r="C46" s="2">
        <v>1100</v>
      </c>
      <c r="D46" s="2">
        <v>23</v>
      </c>
      <c r="E46" s="2">
        <v>2</v>
      </c>
      <c r="F46" s="2">
        <v>101.95</v>
      </c>
      <c r="G46" t="str">
        <f t="shared" si="1"/>
        <v>Höfuðborgarsvæðið</v>
      </c>
      <c r="H46">
        <f t="shared" si="0"/>
        <v>2344.85</v>
      </c>
      <c r="I46">
        <f t="shared" si="2"/>
        <v>360.74615384615385</v>
      </c>
    </row>
    <row r="47" spans="1:9" x14ac:dyDescent="0.45">
      <c r="A47" s="2">
        <v>2017</v>
      </c>
      <c r="B47" s="2" t="s">
        <v>8</v>
      </c>
      <c r="C47" s="2">
        <v>1100</v>
      </c>
      <c r="D47" s="2">
        <v>34</v>
      </c>
      <c r="E47" s="2">
        <v>1</v>
      </c>
      <c r="F47" s="2">
        <v>125.07</v>
      </c>
      <c r="G47" t="str">
        <f t="shared" si="1"/>
        <v>Höfuðborgarsvæðið</v>
      </c>
      <c r="H47">
        <f t="shared" si="0"/>
        <v>4252.38</v>
      </c>
      <c r="I47">
        <f t="shared" si="2"/>
        <v>654.21230769230772</v>
      </c>
    </row>
    <row r="48" spans="1:9" x14ac:dyDescent="0.45">
      <c r="A48" s="2">
        <v>2018</v>
      </c>
      <c r="B48" s="2" t="s">
        <v>8</v>
      </c>
      <c r="C48" s="2">
        <v>1100</v>
      </c>
      <c r="D48" s="2">
        <v>14</v>
      </c>
      <c r="E48" s="2">
        <v>5</v>
      </c>
      <c r="F48" s="2">
        <v>84.6</v>
      </c>
      <c r="G48" t="str">
        <f t="shared" si="1"/>
        <v>Höfuðborgarsvæðið</v>
      </c>
      <c r="H48">
        <f t="shared" si="0"/>
        <v>1184.3999999999999</v>
      </c>
      <c r="I48">
        <f t="shared" si="2"/>
        <v>182.21538461538461</v>
      </c>
    </row>
    <row r="49" spans="1:9" x14ac:dyDescent="0.45">
      <c r="A49" s="2">
        <v>2019</v>
      </c>
      <c r="B49" s="2" t="s">
        <v>8</v>
      </c>
      <c r="C49" s="2">
        <v>1100</v>
      </c>
      <c r="D49" s="2">
        <v>4</v>
      </c>
      <c r="E49" s="2">
        <v>1</v>
      </c>
      <c r="F49" s="2">
        <v>126.2</v>
      </c>
      <c r="G49" t="str">
        <f t="shared" si="1"/>
        <v>Höfuðborgarsvæðið</v>
      </c>
      <c r="H49">
        <f t="shared" si="0"/>
        <v>504.8</v>
      </c>
      <c r="I49">
        <f t="shared" si="2"/>
        <v>77.66153846153847</v>
      </c>
    </row>
    <row r="50" spans="1:9" x14ac:dyDescent="0.45">
      <c r="A50" s="2">
        <v>2021</v>
      </c>
      <c r="B50" s="2" t="s">
        <v>8</v>
      </c>
      <c r="C50" s="2">
        <v>1100</v>
      </c>
      <c r="D50" s="2">
        <v>4</v>
      </c>
      <c r="E50" s="2">
        <v>1</v>
      </c>
      <c r="F50" s="2">
        <v>131.1</v>
      </c>
      <c r="G50" t="str">
        <f t="shared" si="1"/>
        <v>Höfuðborgarsvæðið</v>
      </c>
      <c r="H50">
        <f t="shared" si="0"/>
        <v>524.4</v>
      </c>
      <c r="I50">
        <f t="shared" si="2"/>
        <v>80.676923076923075</v>
      </c>
    </row>
    <row r="51" spans="1:9" x14ac:dyDescent="0.45">
      <c r="A51" s="2">
        <v>2023</v>
      </c>
      <c r="B51" s="2" t="s">
        <v>8</v>
      </c>
      <c r="C51" s="2">
        <v>1100</v>
      </c>
      <c r="D51" s="2">
        <v>8</v>
      </c>
      <c r="E51" s="2">
        <v>4</v>
      </c>
      <c r="F51" s="2">
        <v>135.99</v>
      </c>
      <c r="G51" t="str">
        <f t="shared" si="1"/>
        <v>Höfuðborgarsvæðið</v>
      </c>
      <c r="H51">
        <f t="shared" si="0"/>
        <v>1087.92</v>
      </c>
      <c r="I51">
        <f t="shared" si="2"/>
        <v>167.37230769230771</v>
      </c>
    </row>
    <row r="52" spans="1:9" x14ac:dyDescent="0.45">
      <c r="A52" s="2">
        <v>2024</v>
      </c>
      <c r="B52" s="2" t="s">
        <v>8</v>
      </c>
      <c r="C52" s="2">
        <v>1100</v>
      </c>
      <c r="D52" s="2">
        <v>26</v>
      </c>
      <c r="E52" s="2">
        <v>1</v>
      </c>
      <c r="F52" s="2">
        <v>108.6</v>
      </c>
      <c r="G52" t="str">
        <f t="shared" si="1"/>
        <v>Höfuðborgarsvæðið</v>
      </c>
      <c r="H52">
        <f t="shared" si="0"/>
        <v>2823.6</v>
      </c>
      <c r="I52">
        <f t="shared" si="2"/>
        <v>434.4</v>
      </c>
    </row>
    <row r="53" spans="1:9" x14ac:dyDescent="0.45">
      <c r="A53" s="2">
        <v>2006</v>
      </c>
      <c r="B53" s="2" t="s">
        <v>9</v>
      </c>
      <c r="C53" s="2">
        <v>1300</v>
      </c>
      <c r="D53" s="2">
        <v>157</v>
      </c>
      <c r="E53" s="2">
        <v>20</v>
      </c>
      <c r="F53" s="2">
        <v>121.99</v>
      </c>
      <c r="G53" t="str">
        <f t="shared" si="1"/>
        <v>Höfuðborgarsvæðið</v>
      </c>
      <c r="H53">
        <f t="shared" si="0"/>
        <v>19152.43</v>
      </c>
      <c r="I53">
        <f t="shared" si="2"/>
        <v>2946.5276923076922</v>
      </c>
    </row>
    <row r="54" spans="1:9" x14ac:dyDescent="0.45">
      <c r="A54" s="2">
        <v>2007</v>
      </c>
      <c r="B54" s="2" t="s">
        <v>9</v>
      </c>
      <c r="C54" s="2">
        <v>1300</v>
      </c>
      <c r="D54" s="2">
        <v>278</v>
      </c>
      <c r="E54" s="2">
        <v>38</v>
      </c>
      <c r="F54" s="2">
        <v>125.79</v>
      </c>
      <c r="G54" t="str">
        <f t="shared" si="1"/>
        <v>Höfuðborgarsvæðið</v>
      </c>
      <c r="H54">
        <f t="shared" si="0"/>
        <v>34969.620000000003</v>
      </c>
      <c r="I54">
        <f t="shared" si="2"/>
        <v>5379.9415384615386</v>
      </c>
    </row>
    <row r="55" spans="1:9" x14ac:dyDescent="0.45">
      <c r="A55" s="2">
        <v>2008</v>
      </c>
      <c r="B55" s="2" t="s">
        <v>9</v>
      </c>
      <c r="C55" s="2">
        <v>1300</v>
      </c>
      <c r="D55" s="2">
        <v>68</v>
      </c>
      <c r="E55" s="2">
        <v>27</v>
      </c>
      <c r="F55" s="2">
        <v>158.96</v>
      </c>
      <c r="G55" t="str">
        <f t="shared" si="1"/>
        <v>Höfuðborgarsvæðið</v>
      </c>
      <c r="H55">
        <f t="shared" si="0"/>
        <v>10809.28</v>
      </c>
      <c r="I55">
        <f t="shared" si="2"/>
        <v>1662.9661538461539</v>
      </c>
    </row>
    <row r="56" spans="1:9" x14ac:dyDescent="0.45">
      <c r="A56" s="2">
        <v>2009</v>
      </c>
      <c r="B56" s="2" t="s">
        <v>9</v>
      </c>
      <c r="C56" s="2">
        <v>1300</v>
      </c>
      <c r="D56" s="2">
        <v>60</v>
      </c>
      <c r="E56" s="2">
        <v>16</v>
      </c>
      <c r="F56" s="2">
        <v>155.53</v>
      </c>
      <c r="G56" t="str">
        <f t="shared" si="1"/>
        <v>Höfuðborgarsvæðið</v>
      </c>
      <c r="H56">
        <f t="shared" si="0"/>
        <v>9331.7999999999993</v>
      </c>
      <c r="I56">
        <f t="shared" si="2"/>
        <v>1435.6615384615384</v>
      </c>
    </row>
    <row r="57" spans="1:9" x14ac:dyDescent="0.45">
      <c r="A57" s="2">
        <v>2010</v>
      </c>
      <c r="B57" s="2" t="s">
        <v>9</v>
      </c>
      <c r="C57" s="2">
        <v>1300</v>
      </c>
      <c r="D57" s="2">
        <v>79</v>
      </c>
      <c r="E57" s="2">
        <v>30</v>
      </c>
      <c r="F57" s="2">
        <v>154.93</v>
      </c>
      <c r="G57" t="str">
        <f t="shared" si="1"/>
        <v>Höfuðborgarsvæðið</v>
      </c>
      <c r="H57">
        <f t="shared" si="0"/>
        <v>12239.470000000001</v>
      </c>
      <c r="I57">
        <f t="shared" si="2"/>
        <v>1882.9953846153849</v>
      </c>
    </row>
    <row r="58" spans="1:9" x14ac:dyDescent="0.45">
      <c r="A58" s="2">
        <v>2011</v>
      </c>
      <c r="B58" s="2" t="s">
        <v>9</v>
      </c>
      <c r="C58" s="2">
        <v>1300</v>
      </c>
      <c r="D58" s="2">
        <v>34</v>
      </c>
      <c r="E58" s="2">
        <v>15</v>
      </c>
      <c r="F58" s="2">
        <v>181.66</v>
      </c>
      <c r="G58" t="str">
        <f t="shared" si="1"/>
        <v>Höfuðborgarsvæðið</v>
      </c>
      <c r="H58">
        <f t="shared" si="0"/>
        <v>6176.44</v>
      </c>
      <c r="I58">
        <f t="shared" si="2"/>
        <v>950.22153846153844</v>
      </c>
    </row>
    <row r="59" spans="1:9" x14ac:dyDescent="0.45">
      <c r="A59" s="2">
        <v>2012</v>
      </c>
      <c r="B59" s="2" t="s">
        <v>9</v>
      </c>
      <c r="C59" s="2">
        <v>1300</v>
      </c>
      <c r="D59" s="2">
        <v>42</v>
      </c>
      <c r="E59" s="2">
        <v>38</v>
      </c>
      <c r="F59" s="2">
        <v>262.73</v>
      </c>
      <c r="G59" t="str">
        <f t="shared" si="1"/>
        <v>Höfuðborgarsvæðið</v>
      </c>
      <c r="H59">
        <f t="shared" si="0"/>
        <v>11034.66</v>
      </c>
      <c r="I59">
        <f t="shared" si="2"/>
        <v>1697.6399999999999</v>
      </c>
    </row>
    <row r="60" spans="1:9" x14ac:dyDescent="0.45">
      <c r="A60" s="2">
        <v>2013</v>
      </c>
      <c r="B60" s="2" t="s">
        <v>9</v>
      </c>
      <c r="C60" s="2">
        <v>1300</v>
      </c>
      <c r="D60" s="2">
        <v>82</v>
      </c>
      <c r="E60" s="2">
        <v>21</v>
      </c>
      <c r="F60" s="2">
        <v>146.49</v>
      </c>
      <c r="G60" t="str">
        <f t="shared" si="1"/>
        <v>Höfuðborgarsvæðið</v>
      </c>
      <c r="H60">
        <f t="shared" si="0"/>
        <v>12012.18</v>
      </c>
      <c r="I60">
        <f t="shared" si="2"/>
        <v>1848.0276923076924</v>
      </c>
    </row>
    <row r="61" spans="1:9" x14ac:dyDescent="0.45">
      <c r="A61" s="2">
        <v>2014</v>
      </c>
      <c r="B61" s="2" t="s">
        <v>9</v>
      </c>
      <c r="C61" s="2">
        <v>1300</v>
      </c>
      <c r="D61" s="2">
        <v>58</v>
      </c>
      <c r="E61" s="2">
        <v>13</v>
      </c>
      <c r="F61" s="2">
        <v>135.16999999999999</v>
      </c>
      <c r="G61" t="str">
        <f t="shared" si="1"/>
        <v>Höfuðborgarsvæðið</v>
      </c>
      <c r="H61">
        <f t="shared" si="0"/>
        <v>7839.86</v>
      </c>
      <c r="I61">
        <f t="shared" si="2"/>
        <v>1206.1323076923077</v>
      </c>
    </row>
    <row r="62" spans="1:9" x14ac:dyDescent="0.45">
      <c r="A62" s="2">
        <v>2015</v>
      </c>
      <c r="B62" s="2" t="s">
        <v>9</v>
      </c>
      <c r="C62" s="2">
        <v>1300</v>
      </c>
      <c r="D62" s="2">
        <v>85</v>
      </c>
      <c r="E62" s="2">
        <v>12</v>
      </c>
      <c r="F62" s="2">
        <v>128.59</v>
      </c>
      <c r="G62" t="str">
        <f t="shared" si="1"/>
        <v>Höfuðborgarsvæðið</v>
      </c>
      <c r="H62">
        <f t="shared" si="0"/>
        <v>10930.15</v>
      </c>
      <c r="I62">
        <f t="shared" si="2"/>
        <v>1681.5615384615385</v>
      </c>
    </row>
    <row r="63" spans="1:9" x14ac:dyDescent="0.45">
      <c r="A63" s="2">
        <v>2016</v>
      </c>
      <c r="B63" s="2" t="s">
        <v>9</v>
      </c>
      <c r="C63" s="2">
        <v>1300</v>
      </c>
      <c r="D63" s="2">
        <v>180</v>
      </c>
      <c r="E63" s="2">
        <v>19</v>
      </c>
      <c r="F63" s="2">
        <v>126.32</v>
      </c>
      <c r="G63" t="str">
        <f t="shared" si="1"/>
        <v>Höfuðborgarsvæðið</v>
      </c>
      <c r="H63">
        <f t="shared" si="0"/>
        <v>22737.599999999999</v>
      </c>
      <c r="I63">
        <f t="shared" si="2"/>
        <v>3498.0923076923073</v>
      </c>
    </row>
    <row r="64" spans="1:9" x14ac:dyDescent="0.45">
      <c r="A64" s="2">
        <v>2017</v>
      </c>
      <c r="B64" s="2" t="s">
        <v>9</v>
      </c>
      <c r="C64" s="2">
        <v>1300</v>
      </c>
      <c r="D64" s="2">
        <v>199</v>
      </c>
      <c r="E64" s="2">
        <v>23</v>
      </c>
      <c r="F64" s="2">
        <v>121.02</v>
      </c>
      <c r="G64" t="str">
        <f t="shared" si="1"/>
        <v>Höfuðborgarsvæðið</v>
      </c>
      <c r="H64">
        <f t="shared" si="0"/>
        <v>24082.98</v>
      </c>
      <c r="I64">
        <f t="shared" si="2"/>
        <v>3705.0738461538463</v>
      </c>
    </row>
    <row r="65" spans="1:9" x14ac:dyDescent="0.45">
      <c r="A65" s="2">
        <v>2018</v>
      </c>
      <c r="B65" s="2" t="s">
        <v>9</v>
      </c>
      <c r="C65" s="2">
        <v>1300</v>
      </c>
      <c r="D65" s="2">
        <v>194</v>
      </c>
      <c r="E65" s="2">
        <v>24</v>
      </c>
      <c r="F65" s="2">
        <v>115.52</v>
      </c>
      <c r="G65" t="str">
        <f t="shared" si="1"/>
        <v>Höfuðborgarsvæðið</v>
      </c>
      <c r="H65">
        <f t="shared" si="0"/>
        <v>22410.880000000001</v>
      </c>
      <c r="I65">
        <f t="shared" si="2"/>
        <v>3447.8276923076924</v>
      </c>
    </row>
    <row r="66" spans="1:9" x14ac:dyDescent="0.45">
      <c r="A66" s="2">
        <v>2019</v>
      </c>
      <c r="B66" s="2" t="s">
        <v>9</v>
      </c>
      <c r="C66" s="2">
        <v>1300</v>
      </c>
      <c r="D66" s="2">
        <v>278</v>
      </c>
      <c r="E66" s="2">
        <v>37</v>
      </c>
      <c r="F66" s="2">
        <v>118.76</v>
      </c>
      <c r="G66" t="str">
        <f t="shared" ref="G66:G129" si="3">IF(OR(B66="Reykjavíkurborg",B66="Kópavogsbær",B66="Seltjarnarnesbær",B66="Garðabær",B66="Hafnarfjarðarkaupstaður",B66="Mosfellsbær",B66="Kjósarhreppur"),"Höfuðborgarsvæðið",IF(OR(B66="Reykjanesbær",B66="Grindavíkurbær",B66="Sveitarfélagið Vogar",B66="Sveitarfélagið Álftanes",B66="Suðurnesjabær"),"Suðurnes",IF(OR(B66="Akraneskaupstaður",B66="Borgarbyggð",B66="Stykkishólmur",B66="Stykkishólmsbær",B66="Grundarfjarðarbær",B66="Snæfellsbær",B66="Eyja- og Miklaholtshreppur",B66="Skorradalshreppur",B66="Hvalfjarðarsveit",B66="Dalabyggð"),"Vesturland",IF(OR(B66="Ísafjarðarbær",B66="Bolungarvíkurkaupstaður",B66="Reykhólahreppur",B66="Vesturbyggð",B66="Súðavíkurhreppur",B66="Árneshreppur",B66="Kaldrananeshreppur",B66="Strandabyggð"),"Vestfirðir",IF(OR(B66="Skagafjörður",B66="Húnaþing vestra",B66="Sveitarfélagið Skagaströnd",B66="Húnabyggð"),"Norðurland vestra",IF(OR(B66="Akureyrarbær",B66="Akureyri",B66="Fjallabyggð",B66="Dalvíkurbyggð",B66="Eyjafjarðarsveit",B66="Hörgársveit",B66="Svalbarðsstrandarhreppur",B66="Grýtubakkahreppur",B66="Norðurþing",B66="Tjörneshreppur",B66="Þingeyjarsveit",B66="Langanesbyggð"),"Norðurland eystra",IF(OR(B66="Fjarðabyggð",B66="Fjarðarbyggð",B66="Múlaþing",B66="Vopnafjarðarhreppur",B66="Fljótsdalshreppur"),"Austurland",IF(OR(B66="Vestmannaeyjar",B66="Sveitarfélagið Árborg",B66="Sveitarfélagið Hornafjörður",B66="Mýrdalshreppur",B66="Skarftárhreppur",B66="Ásahreppur",B66="Rangárþing eystra",B66="Rangárþing ytra",B66="Hrunamannahreppur",B66="Hveragerði",B66="Sveitarfélagið Ölfus",B66="Grímsnes- og Grafningshreppur",B66="Skeiða- og Gnúpverjahreppur",B66="Bláskógabyggð",B66="Flóahreppur"),"Suðurland","Óþekkt"))))))))</f>
        <v>Höfuðborgarsvæðið</v>
      </c>
      <c r="H66">
        <f t="shared" ref="H66:H129" si="4">F66*D66</f>
        <v>33015.279999999999</v>
      </c>
      <c r="I66">
        <f t="shared" si="2"/>
        <v>5079.2738461538456</v>
      </c>
    </row>
    <row r="67" spans="1:9" x14ac:dyDescent="0.45">
      <c r="A67" s="2">
        <v>2020</v>
      </c>
      <c r="B67" s="2" t="s">
        <v>9</v>
      </c>
      <c r="C67" s="2">
        <v>1300</v>
      </c>
      <c r="D67" s="2">
        <v>269</v>
      </c>
      <c r="E67" s="2">
        <v>35</v>
      </c>
      <c r="F67" s="2">
        <v>108.86</v>
      </c>
      <c r="G67" t="str">
        <f t="shared" si="3"/>
        <v>Höfuðborgarsvæðið</v>
      </c>
      <c r="H67">
        <f t="shared" si="4"/>
        <v>29283.34</v>
      </c>
      <c r="I67">
        <f t="shared" ref="I67:I130" si="5">H67/6.5</f>
        <v>4505.1292307692311</v>
      </c>
    </row>
    <row r="68" spans="1:9" x14ac:dyDescent="0.45">
      <c r="A68" s="2">
        <v>2021</v>
      </c>
      <c r="B68" s="2" t="s">
        <v>9</v>
      </c>
      <c r="C68" s="2">
        <v>1300</v>
      </c>
      <c r="D68" s="2">
        <v>216</v>
      </c>
      <c r="E68" s="2">
        <v>31</v>
      </c>
      <c r="F68" s="2">
        <v>123.31</v>
      </c>
      <c r="G68" t="str">
        <f t="shared" si="3"/>
        <v>Höfuðborgarsvæðið</v>
      </c>
      <c r="H68">
        <f t="shared" si="4"/>
        <v>26634.959999999999</v>
      </c>
      <c r="I68">
        <f t="shared" si="5"/>
        <v>4097.6861538461535</v>
      </c>
    </row>
    <row r="69" spans="1:9" x14ac:dyDescent="0.45">
      <c r="A69" s="2">
        <v>2022</v>
      </c>
      <c r="B69" s="2" t="s">
        <v>9</v>
      </c>
      <c r="C69" s="2">
        <v>1300</v>
      </c>
      <c r="D69" s="2">
        <v>209</v>
      </c>
      <c r="E69" s="2">
        <v>31</v>
      </c>
      <c r="F69" s="2">
        <v>119.03</v>
      </c>
      <c r="G69" t="str">
        <f t="shared" si="3"/>
        <v>Höfuðborgarsvæðið</v>
      </c>
      <c r="H69">
        <f t="shared" si="4"/>
        <v>24877.27</v>
      </c>
      <c r="I69">
        <f t="shared" si="5"/>
        <v>3827.2723076923075</v>
      </c>
    </row>
    <row r="70" spans="1:9" x14ac:dyDescent="0.45">
      <c r="A70" s="2">
        <v>2023</v>
      </c>
      <c r="B70" s="2" t="s">
        <v>9</v>
      </c>
      <c r="C70" s="2">
        <v>1300</v>
      </c>
      <c r="D70" s="2">
        <v>367</v>
      </c>
      <c r="E70" s="2">
        <v>75</v>
      </c>
      <c r="F70" s="2">
        <v>128.07</v>
      </c>
      <c r="G70" t="str">
        <f t="shared" si="3"/>
        <v>Höfuðborgarsvæðið</v>
      </c>
      <c r="H70">
        <f t="shared" si="4"/>
        <v>47001.689999999995</v>
      </c>
      <c r="I70">
        <f t="shared" si="5"/>
        <v>7231.0292307692298</v>
      </c>
    </row>
    <row r="71" spans="1:9" x14ac:dyDescent="0.45">
      <c r="A71" s="2">
        <v>2024</v>
      </c>
      <c r="B71" s="2" t="s">
        <v>9</v>
      </c>
      <c r="C71" s="2">
        <v>1300</v>
      </c>
      <c r="D71" s="2">
        <v>306</v>
      </c>
      <c r="E71" s="2">
        <v>34</v>
      </c>
      <c r="F71" s="2">
        <v>118.06</v>
      </c>
      <c r="G71" t="str">
        <f t="shared" si="3"/>
        <v>Höfuðborgarsvæðið</v>
      </c>
      <c r="H71">
        <f t="shared" si="4"/>
        <v>36126.36</v>
      </c>
      <c r="I71">
        <f t="shared" si="5"/>
        <v>5557.9015384615386</v>
      </c>
    </row>
    <row r="72" spans="1:9" x14ac:dyDescent="0.45">
      <c r="A72" s="2">
        <v>2006</v>
      </c>
      <c r="B72" s="2" t="s">
        <v>10</v>
      </c>
      <c r="C72" s="2">
        <v>1400</v>
      </c>
      <c r="D72" s="2">
        <v>455</v>
      </c>
      <c r="E72" s="2">
        <v>59</v>
      </c>
      <c r="F72" s="2">
        <v>107.72</v>
      </c>
      <c r="G72" t="str">
        <f t="shared" si="3"/>
        <v>Höfuðborgarsvæðið</v>
      </c>
      <c r="H72">
        <f t="shared" si="4"/>
        <v>49012.6</v>
      </c>
      <c r="I72">
        <f t="shared" si="5"/>
        <v>7540.4</v>
      </c>
    </row>
    <row r="73" spans="1:9" x14ac:dyDescent="0.45">
      <c r="A73" s="2">
        <v>2007</v>
      </c>
      <c r="B73" s="2" t="s">
        <v>10</v>
      </c>
      <c r="C73" s="2">
        <v>1400</v>
      </c>
      <c r="D73" s="2">
        <v>352</v>
      </c>
      <c r="E73" s="2">
        <v>65</v>
      </c>
      <c r="F73" s="2">
        <v>120.49</v>
      </c>
      <c r="G73" t="str">
        <f t="shared" si="3"/>
        <v>Höfuðborgarsvæðið</v>
      </c>
      <c r="H73">
        <f t="shared" si="4"/>
        <v>42412.479999999996</v>
      </c>
      <c r="I73">
        <f t="shared" si="5"/>
        <v>6524.996923076922</v>
      </c>
    </row>
    <row r="74" spans="1:9" x14ac:dyDescent="0.45">
      <c r="A74" s="2">
        <v>2008</v>
      </c>
      <c r="B74" s="2" t="s">
        <v>10</v>
      </c>
      <c r="C74" s="2">
        <v>1400</v>
      </c>
      <c r="D74" s="2">
        <v>326</v>
      </c>
      <c r="E74" s="2">
        <v>72</v>
      </c>
      <c r="F74" s="2">
        <v>108.92</v>
      </c>
      <c r="G74" t="str">
        <f t="shared" si="3"/>
        <v>Höfuðborgarsvæðið</v>
      </c>
      <c r="H74">
        <f t="shared" si="4"/>
        <v>35507.919999999998</v>
      </c>
      <c r="I74">
        <f t="shared" si="5"/>
        <v>5462.7569230769232</v>
      </c>
    </row>
    <row r="75" spans="1:9" x14ac:dyDescent="0.45">
      <c r="A75" s="2">
        <v>2009</v>
      </c>
      <c r="B75" s="2" t="s">
        <v>10</v>
      </c>
      <c r="C75" s="2">
        <v>1400</v>
      </c>
      <c r="D75" s="2">
        <v>100</v>
      </c>
      <c r="E75" s="2">
        <v>47</v>
      </c>
      <c r="F75" s="2">
        <v>138.04</v>
      </c>
      <c r="G75" t="str">
        <f t="shared" si="3"/>
        <v>Höfuðborgarsvæðið</v>
      </c>
      <c r="H75">
        <f t="shared" si="4"/>
        <v>13804</v>
      </c>
      <c r="I75">
        <f t="shared" si="5"/>
        <v>2123.6923076923076</v>
      </c>
    </row>
    <row r="76" spans="1:9" x14ac:dyDescent="0.45">
      <c r="A76" s="2">
        <v>2010</v>
      </c>
      <c r="B76" s="2" t="s">
        <v>10</v>
      </c>
      <c r="C76" s="2">
        <v>1400</v>
      </c>
      <c r="D76" s="2">
        <v>106</v>
      </c>
      <c r="E76" s="2">
        <v>36</v>
      </c>
      <c r="F76" s="2">
        <v>127.22</v>
      </c>
      <c r="G76" t="str">
        <f t="shared" si="3"/>
        <v>Höfuðborgarsvæðið</v>
      </c>
      <c r="H76">
        <f t="shared" si="4"/>
        <v>13485.32</v>
      </c>
      <c r="I76">
        <f t="shared" si="5"/>
        <v>2074.6646153846154</v>
      </c>
    </row>
    <row r="77" spans="1:9" x14ac:dyDescent="0.45">
      <c r="A77" s="2">
        <v>2011</v>
      </c>
      <c r="B77" s="2" t="s">
        <v>10</v>
      </c>
      <c r="C77" s="2">
        <v>1400</v>
      </c>
      <c r="D77" s="2">
        <v>126</v>
      </c>
      <c r="E77" s="2">
        <v>22</v>
      </c>
      <c r="F77" s="2">
        <v>119.57</v>
      </c>
      <c r="G77" t="str">
        <f t="shared" si="3"/>
        <v>Höfuðborgarsvæðið</v>
      </c>
      <c r="H77">
        <f t="shared" si="4"/>
        <v>15065.82</v>
      </c>
      <c r="I77">
        <f t="shared" si="5"/>
        <v>2317.8184615384616</v>
      </c>
    </row>
    <row r="78" spans="1:9" x14ac:dyDescent="0.45">
      <c r="A78" s="2">
        <v>2012</v>
      </c>
      <c r="B78" s="2" t="s">
        <v>10</v>
      </c>
      <c r="C78" s="2">
        <v>1400</v>
      </c>
      <c r="D78" s="2">
        <v>140</v>
      </c>
      <c r="E78" s="2">
        <v>29</v>
      </c>
      <c r="F78" s="2">
        <v>126.55</v>
      </c>
      <c r="G78" t="str">
        <f t="shared" si="3"/>
        <v>Höfuðborgarsvæðið</v>
      </c>
      <c r="H78">
        <f t="shared" si="4"/>
        <v>17717</v>
      </c>
      <c r="I78">
        <f t="shared" si="5"/>
        <v>2725.6923076923076</v>
      </c>
    </row>
    <row r="79" spans="1:9" x14ac:dyDescent="0.45">
      <c r="A79" s="2">
        <v>2013</v>
      </c>
      <c r="B79" s="2" t="s">
        <v>10</v>
      </c>
      <c r="C79" s="2">
        <v>1400</v>
      </c>
      <c r="D79" s="2">
        <v>79</v>
      </c>
      <c r="E79" s="2">
        <v>16</v>
      </c>
      <c r="F79" s="2">
        <v>126.59</v>
      </c>
      <c r="G79" t="str">
        <f t="shared" si="3"/>
        <v>Höfuðborgarsvæðið</v>
      </c>
      <c r="H79">
        <f t="shared" si="4"/>
        <v>10000.61</v>
      </c>
      <c r="I79">
        <f t="shared" si="5"/>
        <v>1538.5553846153848</v>
      </c>
    </row>
    <row r="80" spans="1:9" x14ac:dyDescent="0.45">
      <c r="A80" s="2">
        <v>2014</v>
      </c>
      <c r="B80" s="2" t="s">
        <v>10</v>
      </c>
      <c r="C80" s="2">
        <v>1400</v>
      </c>
      <c r="D80" s="2">
        <v>70</v>
      </c>
      <c r="E80" s="2">
        <v>16</v>
      </c>
      <c r="F80" s="2">
        <v>109.65</v>
      </c>
      <c r="G80" t="str">
        <f t="shared" si="3"/>
        <v>Höfuðborgarsvæðið</v>
      </c>
      <c r="H80">
        <f t="shared" si="4"/>
        <v>7675.5</v>
      </c>
      <c r="I80">
        <f t="shared" si="5"/>
        <v>1180.8461538461538</v>
      </c>
    </row>
    <row r="81" spans="1:9" x14ac:dyDescent="0.45">
      <c r="A81" s="2">
        <v>2015</v>
      </c>
      <c r="B81" s="2" t="s">
        <v>10</v>
      </c>
      <c r="C81" s="2">
        <v>1400</v>
      </c>
      <c r="D81" s="2">
        <v>109</v>
      </c>
      <c r="E81" s="2">
        <v>8</v>
      </c>
      <c r="F81" s="2">
        <v>108.07</v>
      </c>
      <c r="G81" t="str">
        <f t="shared" si="3"/>
        <v>Höfuðborgarsvæðið</v>
      </c>
      <c r="H81">
        <f t="shared" si="4"/>
        <v>11779.63</v>
      </c>
      <c r="I81">
        <f t="shared" si="5"/>
        <v>1812.250769230769</v>
      </c>
    </row>
    <row r="82" spans="1:9" x14ac:dyDescent="0.45">
      <c r="A82" s="2">
        <v>2016</v>
      </c>
      <c r="B82" s="2" t="s">
        <v>10</v>
      </c>
      <c r="C82" s="2">
        <v>1400</v>
      </c>
      <c r="D82" s="2">
        <v>160</v>
      </c>
      <c r="E82" s="2">
        <v>18</v>
      </c>
      <c r="F82" s="2">
        <v>102.17</v>
      </c>
      <c r="G82" t="str">
        <f t="shared" si="3"/>
        <v>Höfuðborgarsvæðið</v>
      </c>
      <c r="H82">
        <f t="shared" si="4"/>
        <v>16347.2</v>
      </c>
      <c r="I82">
        <f t="shared" si="5"/>
        <v>2514.9538461538464</v>
      </c>
    </row>
    <row r="83" spans="1:9" x14ac:dyDescent="0.45">
      <c r="A83" s="2">
        <v>2017</v>
      </c>
      <c r="B83" s="2" t="s">
        <v>10</v>
      </c>
      <c r="C83" s="2">
        <v>1400</v>
      </c>
      <c r="D83" s="2">
        <v>162</v>
      </c>
      <c r="E83" s="2">
        <v>9</v>
      </c>
      <c r="F83" s="2">
        <v>107.43</v>
      </c>
      <c r="G83" t="str">
        <f t="shared" si="3"/>
        <v>Höfuðborgarsvæðið</v>
      </c>
      <c r="H83">
        <f t="shared" si="4"/>
        <v>17403.66</v>
      </c>
      <c r="I83">
        <f t="shared" si="5"/>
        <v>2677.4861538461537</v>
      </c>
    </row>
    <row r="84" spans="1:9" x14ac:dyDescent="0.45">
      <c r="A84" s="2">
        <v>2018</v>
      </c>
      <c r="B84" s="2" t="s">
        <v>10</v>
      </c>
      <c r="C84" s="2">
        <v>1400</v>
      </c>
      <c r="D84" s="2">
        <v>93</v>
      </c>
      <c r="E84" s="2">
        <v>11</v>
      </c>
      <c r="F84" s="2">
        <v>93.37</v>
      </c>
      <c r="G84" t="str">
        <f t="shared" si="3"/>
        <v>Höfuðborgarsvæðið</v>
      </c>
      <c r="H84">
        <f t="shared" si="4"/>
        <v>8683.41</v>
      </c>
      <c r="I84">
        <f t="shared" si="5"/>
        <v>1335.9092307692308</v>
      </c>
    </row>
    <row r="85" spans="1:9" x14ac:dyDescent="0.45">
      <c r="A85" s="2">
        <v>2019</v>
      </c>
      <c r="B85" s="2" t="s">
        <v>10</v>
      </c>
      <c r="C85" s="2">
        <v>1400</v>
      </c>
      <c r="D85" s="2">
        <v>8</v>
      </c>
      <c r="E85" s="2">
        <v>6</v>
      </c>
      <c r="F85" s="2">
        <v>158.11000000000001</v>
      </c>
      <c r="G85" t="str">
        <f t="shared" si="3"/>
        <v>Höfuðborgarsvæðið</v>
      </c>
      <c r="H85">
        <f t="shared" si="4"/>
        <v>1264.8800000000001</v>
      </c>
      <c r="I85">
        <f t="shared" si="5"/>
        <v>194.5969230769231</v>
      </c>
    </row>
    <row r="86" spans="1:9" x14ac:dyDescent="0.45">
      <c r="A86" s="2">
        <v>2020</v>
      </c>
      <c r="B86" s="2" t="s">
        <v>10</v>
      </c>
      <c r="C86" s="2">
        <v>1400</v>
      </c>
      <c r="D86" s="2">
        <v>80</v>
      </c>
      <c r="E86" s="2">
        <v>22</v>
      </c>
      <c r="F86" s="2">
        <v>100.43</v>
      </c>
      <c r="G86" t="str">
        <f t="shared" si="3"/>
        <v>Höfuðborgarsvæðið</v>
      </c>
      <c r="H86">
        <f t="shared" si="4"/>
        <v>8034.4000000000005</v>
      </c>
      <c r="I86">
        <f t="shared" si="5"/>
        <v>1236.0615384615385</v>
      </c>
    </row>
    <row r="87" spans="1:9" x14ac:dyDescent="0.45">
      <c r="A87" s="2">
        <v>2021</v>
      </c>
      <c r="B87" s="2" t="s">
        <v>10</v>
      </c>
      <c r="C87" s="2">
        <v>1400</v>
      </c>
      <c r="D87" s="2">
        <v>127</v>
      </c>
      <c r="E87" s="2">
        <v>34</v>
      </c>
      <c r="F87" s="2">
        <v>109.3</v>
      </c>
      <c r="G87" t="str">
        <f t="shared" si="3"/>
        <v>Höfuðborgarsvæðið</v>
      </c>
      <c r="H87">
        <f t="shared" si="4"/>
        <v>13881.1</v>
      </c>
      <c r="I87">
        <f t="shared" si="5"/>
        <v>2135.5538461538463</v>
      </c>
    </row>
    <row r="88" spans="1:9" x14ac:dyDescent="0.45">
      <c r="A88" s="2">
        <v>2022</v>
      </c>
      <c r="B88" s="2" t="s">
        <v>10</v>
      </c>
      <c r="C88" s="2">
        <v>1400</v>
      </c>
      <c r="D88" s="2">
        <v>107</v>
      </c>
      <c r="E88" s="2">
        <v>15</v>
      </c>
      <c r="F88" s="2">
        <v>93.12</v>
      </c>
      <c r="G88" t="str">
        <f t="shared" si="3"/>
        <v>Höfuðborgarsvæðið</v>
      </c>
      <c r="H88">
        <f t="shared" si="4"/>
        <v>9963.84</v>
      </c>
      <c r="I88">
        <f t="shared" si="5"/>
        <v>1532.8984615384616</v>
      </c>
    </row>
    <row r="89" spans="1:9" x14ac:dyDescent="0.45">
      <c r="A89" s="2">
        <v>2023</v>
      </c>
      <c r="B89" s="2" t="s">
        <v>10</v>
      </c>
      <c r="C89" s="2">
        <v>1400</v>
      </c>
      <c r="D89" s="2">
        <v>404</v>
      </c>
      <c r="E89" s="2">
        <v>45</v>
      </c>
      <c r="F89" s="2">
        <v>90.29</v>
      </c>
      <c r="G89" t="str">
        <f t="shared" si="3"/>
        <v>Höfuðborgarsvæðið</v>
      </c>
      <c r="H89">
        <f t="shared" si="4"/>
        <v>36477.160000000003</v>
      </c>
      <c r="I89">
        <f t="shared" si="5"/>
        <v>5611.8707692307698</v>
      </c>
    </row>
    <row r="90" spans="1:9" x14ac:dyDescent="0.45">
      <c r="A90" s="2">
        <v>2024</v>
      </c>
      <c r="B90" s="2" t="s">
        <v>10</v>
      </c>
      <c r="C90" s="2">
        <v>1400</v>
      </c>
      <c r="D90" s="2">
        <v>520</v>
      </c>
      <c r="E90" s="2">
        <v>33</v>
      </c>
      <c r="F90" s="2">
        <v>95.76</v>
      </c>
      <c r="G90" t="str">
        <f t="shared" si="3"/>
        <v>Höfuðborgarsvæðið</v>
      </c>
      <c r="H90">
        <f t="shared" si="4"/>
        <v>49795.200000000004</v>
      </c>
      <c r="I90">
        <f t="shared" si="5"/>
        <v>7660.8000000000011</v>
      </c>
    </row>
    <row r="91" spans="1:9" x14ac:dyDescent="0.45">
      <c r="A91" s="2">
        <v>2006</v>
      </c>
      <c r="B91" s="2" t="s">
        <v>11</v>
      </c>
      <c r="C91" s="2">
        <v>1604</v>
      </c>
      <c r="D91" s="2">
        <v>94</v>
      </c>
      <c r="E91" s="2">
        <v>22</v>
      </c>
      <c r="F91" s="2">
        <v>123.24</v>
      </c>
      <c r="G91" t="str">
        <f t="shared" si="3"/>
        <v>Höfuðborgarsvæðið</v>
      </c>
      <c r="H91">
        <f t="shared" si="4"/>
        <v>11584.56</v>
      </c>
      <c r="I91">
        <f t="shared" si="5"/>
        <v>1782.24</v>
      </c>
    </row>
    <row r="92" spans="1:9" x14ac:dyDescent="0.45">
      <c r="A92" s="2">
        <v>2007</v>
      </c>
      <c r="B92" s="2" t="s">
        <v>11</v>
      </c>
      <c r="C92" s="2">
        <v>1604</v>
      </c>
      <c r="D92" s="2">
        <v>127</v>
      </c>
      <c r="E92" s="2">
        <v>43</v>
      </c>
      <c r="F92" s="2">
        <v>128.13999999999999</v>
      </c>
      <c r="G92" t="str">
        <f t="shared" si="3"/>
        <v>Höfuðborgarsvæðið</v>
      </c>
      <c r="H92">
        <f t="shared" si="4"/>
        <v>16273.779999999999</v>
      </c>
      <c r="I92">
        <f t="shared" si="5"/>
        <v>2503.6584615384613</v>
      </c>
    </row>
    <row r="93" spans="1:9" x14ac:dyDescent="0.45">
      <c r="A93" s="2">
        <v>2008</v>
      </c>
      <c r="B93" s="2" t="s">
        <v>11</v>
      </c>
      <c r="C93" s="2">
        <v>1604</v>
      </c>
      <c r="D93" s="2">
        <v>51</v>
      </c>
      <c r="E93" s="2">
        <v>33</v>
      </c>
      <c r="F93" s="2">
        <v>175.18</v>
      </c>
      <c r="G93" t="str">
        <f t="shared" si="3"/>
        <v>Höfuðborgarsvæðið</v>
      </c>
      <c r="H93">
        <f t="shared" si="4"/>
        <v>8934.18</v>
      </c>
      <c r="I93">
        <f t="shared" si="5"/>
        <v>1374.4892307692307</v>
      </c>
    </row>
    <row r="94" spans="1:9" x14ac:dyDescent="0.45">
      <c r="A94" s="2">
        <v>2009</v>
      </c>
      <c r="B94" s="2" t="s">
        <v>11</v>
      </c>
      <c r="C94" s="2">
        <v>1604</v>
      </c>
      <c r="D94" s="2">
        <v>59</v>
      </c>
      <c r="E94" s="2">
        <v>42</v>
      </c>
      <c r="F94" s="2">
        <v>168.63</v>
      </c>
      <c r="G94" t="str">
        <f t="shared" si="3"/>
        <v>Höfuðborgarsvæðið</v>
      </c>
      <c r="H94">
        <f t="shared" si="4"/>
        <v>9949.17</v>
      </c>
      <c r="I94">
        <f t="shared" si="5"/>
        <v>1530.6415384615384</v>
      </c>
    </row>
    <row r="95" spans="1:9" x14ac:dyDescent="0.45">
      <c r="A95" s="2">
        <v>2010</v>
      </c>
      <c r="B95" s="2" t="s">
        <v>11</v>
      </c>
      <c r="C95" s="2">
        <v>1604</v>
      </c>
      <c r="D95" s="2">
        <v>114</v>
      </c>
      <c r="E95" s="2">
        <v>75</v>
      </c>
      <c r="F95" s="2">
        <v>184.55</v>
      </c>
      <c r="G95" t="str">
        <f t="shared" si="3"/>
        <v>Höfuðborgarsvæðið</v>
      </c>
      <c r="H95">
        <f t="shared" si="4"/>
        <v>21038.7</v>
      </c>
      <c r="I95">
        <f t="shared" si="5"/>
        <v>3236.7230769230769</v>
      </c>
    </row>
    <row r="96" spans="1:9" x14ac:dyDescent="0.45">
      <c r="A96" s="2">
        <v>2011</v>
      </c>
      <c r="B96" s="2" t="s">
        <v>11</v>
      </c>
      <c r="C96" s="2">
        <v>1604</v>
      </c>
      <c r="D96" s="2">
        <v>15</v>
      </c>
      <c r="E96" s="2">
        <v>8</v>
      </c>
      <c r="F96" s="2">
        <v>243.27</v>
      </c>
      <c r="G96" t="str">
        <f t="shared" si="3"/>
        <v>Höfuðborgarsvæðið</v>
      </c>
      <c r="H96">
        <f t="shared" si="4"/>
        <v>3649.05</v>
      </c>
      <c r="I96">
        <f t="shared" si="5"/>
        <v>561.39230769230767</v>
      </c>
    </row>
    <row r="97" spans="1:9" x14ac:dyDescent="0.45">
      <c r="A97" s="2">
        <v>2012</v>
      </c>
      <c r="B97" s="2" t="s">
        <v>11</v>
      </c>
      <c r="C97" s="2">
        <v>1604</v>
      </c>
      <c r="D97" s="2">
        <v>35</v>
      </c>
      <c r="E97" s="2">
        <v>25</v>
      </c>
      <c r="F97" s="2">
        <v>196.37</v>
      </c>
      <c r="G97" t="str">
        <f t="shared" si="3"/>
        <v>Höfuðborgarsvæðið</v>
      </c>
      <c r="H97">
        <f t="shared" si="4"/>
        <v>6872.95</v>
      </c>
      <c r="I97">
        <f t="shared" si="5"/>
        <v>1057.376923076923</v>
      </c>
    </row>
    <row r="98" spans="1:9" x14ac:dyDescent="0.45">
      <c r="A98" s="2">
        <v>2013</v>
      </c>
      <c r="B98" s="2" t="s">
        <v>11</v>
      </c>
      <c r="C98" s="2">
        <v>1604</v>
      </c>
      <c r="D98" s="2">
        <v>6</v>
      </c>
      <c r="E98" s="2">
        <v>6</v>
      </c>
      <c r="F98" s="2">
        <v>231.88</v>
      </c>
      <c r="G98" t="str">
        <f t="shared" si="3"/>
        <v>Höfuðborgarsvæðið</v>
      </c>
      <c r="H98">
        <f t="shared" si="4"/>
        <v>1391.28</v>
      </c>
      <c r="I98">
        <f t="shared" si="5"/>
        <v>214.04307692307691</v>
      </c>
    </row>
    <row r="99" spans="1:9" x14ac:dyDescent="0.45">
      <c r="A99" s="2">
        <v>2014</v>
      </c>
      <c r="B99" s="2" t="s">
        <v>11</v>
      </c>
      <c r="C99" s="2">
        <v>1604</v>
      </c>
      <c r="D99" s="2">
        <v>32</v>
      </c>
      <c r="E99" s="2">
        <v>11</v>
      </c>
      <c r="F99" s="2">
        <v>160.08000000000001</v>
      </c>
      <c r="G99" t="str">
        <f t="shared" si="3"/>
        <v>Höfuðborgarsvæðið</v>
      </c>
      <c r="H99">
        <f t="shared" si="4"/>
        <v>5122.5600000000004</v>
      </c>
      <c r="I99">
        <f t="shared" si="5"/>
        <v>788.08615384615393</v>
      </c>
    </row>
    <row r="100" spans="1:9" x14ac:dyDescent="0.45">
      <c r="A100" s="2">
        <v>2015</v>
      </c>
      <c r="B100" s="2" t="s">
        <v>11</v>
      </c>
      <c r="C100" s="2">
        <v>1604</v>
      </c>
      <c r="D100" s="2">
        <v>33</v>
      </c>
      <c r="E100" s="2">
        <v>13</v>
      </c>
      <c r="F100" s="2">
        <v>129.35</v>
      </c>
      <c r="G100" t="str">
        <f t="shared" si="3"/>
        <v>Höfuðborgarsvæðið</v>
      </c>
      <c r="H100">
        <f t="shared" si="4"/>
        <v>4268.55</v>
      </c>
      <c r="I100">
        <f t="shared" si="5"/>
        <v>656.7</v>
      </c>
    </row>
    <row r="101" spans="1:9" x14ac:dyDescent="0.45">
      <c r="A101" s="2">
        <v>2016</v>
      </c>
      <c r="B101" s="2" t="s">
        <v>11</v>
      </c>
      <c r="C101" s="2">
        <v>1604</v>
      </c>
      <c r="D101" s="2">
        <v>61</v>
      </c>
      <c r="E101" s="2">
        <v>24</v>
      </c>
      <c r="F101" s="2">
        <v>135.38999999999999</v>
      </c>
      <c r="G101" t="str">
        <f t="shared" si="3"/>
        <v>Höfuðborgarsvæðið</v>
      </c>
      <c r="H101">
        <f t="shared" si="4"/>
        <v>8258.7899999999991</v>
      </c>
      <c r="I101">
        <f t="shared" si="5"/>
        <v>1270.5830769230768</v>
      </c>
    </row>
    <row r="102" spans="1:9" x14ac:dyDescent="0.45">
      <c r="A102" s="2">
        <v>2017</v>
      </c>
      <c r="B102" s="2" t="s">
        <v>11</v>
      </c>
      <c r="C102" s="2">
        <v>1604</v>
      </c>
      <c r="D102" s="2">
        <v>271</v>
      </c>
      <c r="E102" s="2">
        <v>41</v>
      </c>
      <c r="F102" s="2">
        <v>109.77</v>
      </c>
      <c r="G102" t="str">
        <f t="shared" si="3"/>
        <v>Höfuðborgarsvæðið</v>
      </c>
      <c r="H102">
        <f t="shared" si="4"/>
        <v>29747.67</v>
      </c>
      <c r="I102">
        <f t="shared" si="5"/>
        <v>4576.5646153846155</v>
      </c>
    </row>
    <row r="103" spans="1:9" x14ac:dyDescent="0.45">
      <c r="A103" s="2">
        <v>2018</v>
      </c>
      <c r="B103" s="2" t="s">
        <v>11</v>
      </c>
      <c r="C103" s="2">
        <v>1604</v>
      </c>
      <c r="D103" s="2">
        <v>287</v>
      </c>
      <c r="E103" s="2">
        <v>67</v>
      </c>
      <c r="F103" s="2">
        <v>113.97</v>
      </c>
      <c r="G103" t="str">
        <f t="shared" si="3"/>
        <v>Höfuðborgarsvæðið</v>
      </c>
      <c r="H103">
        <f t="shared" si="4"/>
        <v>32709.39</v>
      </c>
      <c r="I103">
        <f t="shared" si="5"/>
        <v>5032.2138461538461</v>
      </c>
    </row>
    <row r="104" spans="1:9" x14ac:dyDescent="0.45">
      <c r="A104" s="2">
        <v>2019</v>
      </c>
      <c r="B104" s="2" t="s">
        <v>11</v>
      </c>
      <c r="C104" s="2">
        <v>1604</v>
      </c>
      <c r="D104" s="2">
        <v>194</v>
      </c>
      <c r="E104" s="2">
        <v>59</v>
      </c>
      <c r="F104" s="2">
        <v>141.52000000000001</v>
      </c>
      <c r="G104" t="str">
        <f t="shared" si="3"/>
        <v>Höfuðborgarsvæðið</v>
      </c>
      <c r="H104">
        <f t="shared" si="4"/>
        <v>27454.880000000001</v>
      </c>
      <c r="I104">
        <f t="shared" si="5"/>
        <v>4223.8276923076928</v>
      </c>
    </row>
    <row r="105" spans="1:9" x14ac:dyDescent="0.45">
      <c r="A105" s="2">
        <v>2020</v>
      </c>
      <c r="B105" s="2" t="s">
        <v>11</v>
      </c>
      <c r="C105" s="2">
        <v>1604</v>
      </c>
      <c r="D105" s="2">
        <v>216</v>
      </c>
      <c r="E105" s="2">
        <v>45</v>
      </c>
      <c r="F105" s="2">
        <v>115.19</v>
      </c>
      <c r="G105" t="str">
        <f t="shared" si="3"/>
        <v>Höfuðborgarsvæðið</v>
      </c>
      <c r="H105">
        <f t="shared" si="4"/>
        <v>24881.040000000001</v>
      </c>
      <c r="I105">
        <f t="shared" si="5"/>
        <v>3827.8523076923079</v>
      </c>
    </row>
    <row r="106" spans="1:9" x14ac:dyDescent="0.45">
      <c r="A106" s="2">
        <v>2021</v>
      </c>
      <c r="B106" s="2" t="s">
        <v>11</v>
      </c>
      <c r="C106" s="2">
        <v>1604</v>
      </c>
      <c r="D106" s="2">
        <v>210</v>
      </c>
      <c r="E106" s="2">
        <v>48</v>
      </c>
      <c r="F106" s="2">
        <v>121.46</v>
      </c>
      <c r="G106" t="str">
        <f t="shared" si="3"/>
        <v>Höfuðborgarsvæðið</v>
      </c>
      <c r="H106">
        <f t="shared" si="4"/>
        <v>25506.6</v>
      </c>
      <c r="I106">
        <f t="shared" si="5"/>
        <v>3924.0923076923073</v>
      </c>
    </row>
    <row r="107" spans="1:9" x14ac:dyDescent="0.45">
      <c r="A107" s="2">
        <v>2022</v>
      </c>
      <c r="B107" s="2" t="s">
        <v>11</v>
      </c>
      <c r="C107" s="2">
        <v>1604</v>
      </c>
      <c r="D107" s="2">
        <v>63</v>
      </c>
      <c r="E107" s="2">
        <v>32</v>
      </c>
      <c r="F107" s="2">
        <v>147.34</v>
      </c>
      <c r="G107" t="str">
        <f t="shared" si="3"/>
        <v>Höfuðborgarsvæðið</v>
      </c>
      <c r="H107">
        <f t="shared" si="4"/>
        <v>9282.42</v>
      </c>
      <c r="I107">
        <f t="shared" si="5"/>
        <v>1428.0646153846153</v>
      </c>
    </row>
    <row r="108" spans="1:9" x14ac:dyDescent="0.45">
      <c r="A108" s="2">
        <v>2023</v>
      </c>
      <c r="B108" s="2" t="s">
        <v>11</v>
      </c>
      <c r="C108" s="2">
        <v>1604</v>
      </c>
      <c r="D108" s="2">
        <v>31</v>
      </c>
      <c r="E108" s="2">
        <v>15</v>
      </c>
      <c r="F108" s="2">
        <v>144.59</v>
      </c>
      <c r="G108" t="str">
        <f t="shared" si="3"/>
        <v>Höfuðborgarsvæðið</v>
      </c>
      <c r="H108">
        <f t="shared" si="4"/>
        <v>4482.29</v>
      </c>
      <c r="I108">
        <f t="shared" si="5"/>
        <v>689.58307692307687</v>
      </c>
    </row>
    <row r="109" spans="1:9" x14ac:dyDescent="0.45">
      <c r="A109" s="2">
        <v>2024</v>
      </c>
      <c r="B109" s="2" t="s">
        <v>11</v>
      </c>
      <c r="C109" s="2">
        <v>1604</v>
      </c>
      <c r="D109" s="2">
        <v>115</v>
      </c>
      <c r="E109" s="2">
        <v>21</v>
      </c>
      <c r="F109" s="2">
        <v>123.78</v>
      </c>
      <c r="G109" t="str">
        <f t="shared" si="3"/>
        <v>Höfuðborgarsvæðið</v>
      </c>
      <c r="H109">
        <f t="shared" si="4"/>
        <v>14234.7</v>
      </c>
      <c r="I109">
        <f t="shared" si="5"/>
        <v>2189.9538461538464</v>
      </c>
    </row>
    <row r="110" spans="1:9" x14ac:dyDescent="0.45">
      <c r="A110" s="2">
        <v>2006</v>
      </c>
      <c r="B110" s="2" t="s">
        <v>12</v>
      </c>
      <c r="C110" s="2">
        <v>1606</v>
      </c>
      <c r="D110" s="2">
        <v>5</v>
      </c>
      <c r="E110" s="2">
        <v>5</v>
      </c>
      <c r="F110" s="2">
        <v>135.08000000000001</v>
      </c>
      <c r="G110" t="str">
        <f t="shared" si="3"/>
        <v>Höfuðborgarsvæðið</v>
      </c>
      <c r="H110">
        <f t="shared" si="4"/>
        <v>675.40000000000009</v>
      </c>
      <c r="I110">
        <f t="shared" si="5"/>
        <v>103.90769230769232</v>
      </c>
    </row>
    <row r="111" spans="1:9" x14ac:dyDescent="0.45">
      <c r="A111" s="2">
        <v>2007</v>
      </c>
      <c r="B111" s="2" t="s">
        <v>12</v>
      </c>
      <c r="C111" s="2">
        <v>1606</v>
      </c>
      <c r="D111" s="2">
        <v>4</v>
      </c>
      <c r="E111" s="2">
        <v>3</v>
      </c>
      <c r="F111" s="2">
        <v>185.2</v>
      </c>
      <c r="G111" t="str">
        <f t="shared" si="3"/>
        <v>Höfuðborgarsvæðið</v>
      </c>
      <c r="H111">
        <f t="shared" si="4"/>
        <v>740.8</v>
      </c>
      <c r="I111">
        <f t="shared" si="5"/>
        <v>113.96923076923076</v>
      </c>
    </row>
    <row r="112" spans="1:9" x14ac:dyDescent="0.45">
      <c r="A112" s="2">
        <v>2008</v>
      </c>
      <c r="B112" s="2" t="s">
        <v>12</v>
      </c>
      <c r="C112" s="2">
        <v>1606</v>
      </c>
      <c r="D112" s="2">
        <v>2</v>
      </c>
      <c r="E112" s="2">
        <v>2</v>
      </c>
      <c r="F112" s="2">
        <v>205.95</v>
      </c>
      <c r="G112" t="str">
        <f t="shared" si="3"/>
        <v>Höfuðborgarsvæðið</v>
      </c>
      <c r="H112">
        <f t="shared" si="4"/>
        <v>411.9</v>
      </c>
      <c r="I112">
        <f t="shared" si="5"/>
        <v>63.369230769230768</v>
      </c>
    </row>
    <row r="113" spans="1:9" x14ac:dyDescent="0.45">
      <c r="A113" s="2">
        <v>2009</v>
      </c>
      <c r="B113" s="2" t="s">
        <v>12</v>
      </c>
      <c r="C113" s="2">
        <v>1606</v>
      </c>
      <c r="D113" s="2">
        <v>3</v>
      </c>
      <c r="E113" s="2">
        <v>3</v>
      </c>
      <c r="F113" s="2">
        <v>115.63</v>
      </c>
      <c r="G113" t="str">
        <f t="shared" si="3"/>
        <v>Höfuðborgarsvæðið</v>
      </c>
      <c r="H113">
        <f t="shared" si="4"/>
        <v>346.89</v>
      </c>
      <c r="I113">
        <f t="shared" si="5"/>
        <v>53.367692307692309</v>
      </c>
    </row>
    <row r="114" spans="1:9" x14ac:dyDescent="0.45">
      <c r="A114" s="2">
        <v>2010</v>
      </c>
      <c r="B114" s="2" t="s">
        <v>12</v>
      </c>
      <c r="C114" s="2">
        <v>1606</v>
      </c>
      <c r="D114" s="2">
        <v>1</v>
      </c>
      <c r="E114" s="2">
        <v>1</v>
      </c>
      <c r="F114" s="2">
        <v>109.6</v>
      </c>
      <c r="G114" t="str">
        <f t="shared" si="3"/>
        <v>Höfuðborgarsvæðið</v>
      </c>
      <c r="H114">
        <f t="shared" si="4"/>
        <v>109.6</v>
      </c>
      <c r="I114">
        <f t="shared" si="5"/>
        <v>16.861538461538462</v>
      </c>
    </row>
    <row r="115" spans="1:9" x14ac:dyDescent="0.45">
      <c r="A115" s="2">
        <v>2011</v>
      </c>
      <c r="B115" s="2" t="s">
        <v>12</v>
      </c>
      <c r="C115" s="2">
        <v>1606</v>
      </c>
      <c r="D115" s="2">
        <v>1</v>
      </c>
      <c r="E115" s="2">
        <v>1</v>
      </c>
      <c r="F115" s="2">
        <v>149.19999999999999</v>
      </c>
      <c r="G115" t="str">
        <f t="shared" si="3"/>
        <v>Höfuðborgarsvæðið</v>
      </c>
      <c r="H115">
        <f t="shared" si="4"/>
        <v>149.19999999999999</v>
      </c>
      <c r="I115">
        <f t="shared" si="5"/>
        <v>22.95384615384615</v>
      </c>
    </row>
    <row r="116" spans="1:9" x14ac:dyDescent="0.45">
      <c r="A116" s="2">
        <v>2013</v>
      </c>
      <c r="B116" s="2" t="s">
        <v>12</v>
      </c>
      <c r="C116" s="2">
        <v>1606</v>
      </c>
      <c r="D116" s="2">
        <v>1</v>
      </c>
      <c r="E116" s="2">
        <v>1</v>
      </c>
      <c r="F116" s="2">
        <v>103.6</v>
      </c>
      <c r="G116" t="str">
        <f t="shared" si="3"/>
        <v>Höfuðborgarsvæðið</v>
      </c>
      <c r="H116">
        <f t="shared" si="4"/>
        <v>103.6</v>
      </c>
      <c r="I116">
        <f t="shared" si="5"/>
        <v>15.938461538461537</v>
      </c>
    </row>
    <row r="117" spans="1:9" x14ac:dyDescent="0.45">
      <c r="A117" s="2">
        <v>2015</v>
      </c>
      <c r="B117" s="2" t="s">
        <v>12</v>
      </c>
      <c r="C117" s="2">
        <v>1606</v>
      </c>
      <c r="D117" s="2">
        <v>1</v>
      </c>
      <c r="E117" s="2">
        <v>1</v>
      </c>
      <c r="F117" s="2">
        <v>194.2</v>
      </c>
      <c r="G117" t="str">
        <f t="shared" si="3"/>
        <v>Höfuðborgarsvæðið</v>
      </c>
      <c r="H117">
        <f t="shared" si="4"/>
        <v>194.2</v>
      </c>
      <c r="I117">
        <f t="shared" si="5"/>
        <v>29.876923076923074</v>
      </c>
    </row>
    <row r="118" spans="1:9" x14ac:dyDescent="0.45">
      <c r="A118" s="2">
        <v>2020</v>
      </c>
      <c r="B118" s="2" t="s">
        <v>12</v>
      </c>
      <c r="C118" s="2">
        <v>1606</v>
      </c>
      <c r="D118" s="2">
        <v>1</v>
      </c>
      <c r="E118" s="2">
        <v>1</v>
      </c>
      <c r="F118" s="2">
        <v>159</v>
      </c>
      <c r="G118" t="str">
        <f t="shared" si="3"/>
        <v>Höfuðborgarsvæðið</v>
      </c>
      <c r="H118">
        <f t="shared" si="4"/>
        <v>159</v>
      </c>
      <c r="I118">
        <f t="shared" si="5"/>
        <v>24.46153846153846</v>
      </c>
    </row>
    <row r="119" spans="1:9" x14ac:dyDescent="0.45">
      <c r="A119" s="2">
        <v>2021</v>
      </c>
      <c r="B119" s="2" t="s">
        <v>12</v>
      </c>
      <c r="C119" s="2">
        <v>1606</v>
      </c>
      <c r="D119" s="2">
        <v>2</v>
      </c>
      <c r="E119" s="2">
        <v>2</v>
      </c>
      <c r="F119" s="2">
        <v>97.9</v>
      </c>
      <c r="G119" t="str">
        <f t="shared" si="3"/>
        <v>Höfuðborgarsvæðið</v>
      </c>
      <c r="H119">
        <f t="shared" si="4"/>
        <v>195.8</v>
      </c>
      <c r="I119">
        <f t="shared" si="5"/>
        <v>30.123076923076926</v>
      </c>
    </row>
    <row r="120" spans="1:9" x14ac:dyDescent="0.45">
      <c r="A120" s="2">
        <v>2023</v>
      </c>
      <c r="B120" s="2" t="s">
        <v>12</v>
      </c>
      <c r="C120" s="2">
        <v>1606</v>
      </c>
      <c r="D120" s="2">
        <v>2</v>
      </c>
      <c r="E120" s="2">
        <v>2</v>
      </c>
      <c r="F120" s="2">
        <v>122.6</v>
      </c>
      <c r="G120" t="str">
        <f t="shared" si="3"/>
        <v>Höfuðborgarsvæðið</v>
      </c>
      <c r="H120">
        <f t="shared" si="4"/>
        <v>245.2</v>
      </c>
      <c r="I120">
        <f t="shared" si="5"/>
        <v>37.723076923076924</v>
      </c>
    </row>
    <row r="121" spans="1:9" x14ac:dyDescent="0.45">
      <c r="A121" s="2">
        <v>2024</v>
      </c>
      <c r="B121" s="2" t="s">
        <v>12</v>
      </c>
      <c r="C121" s="2">
        <v>1606</v>
      </c>
      <c r="D121" s="2">
        <v>1</v>
      </c>
      <c r="E121" s="2">
        <v>1</v>
      </c>
      <c r="F121" s="2">
        <v>217.9</v>
      </c>
      <c r="G121" t="str">
        <f t="shared" si="3"/>
        <v>Höfuðborgarsvæðið</v>
      </c>
      <c r="H121">
        <f t="shared" si="4"/>
        <v>217.9</v>
      </c>
      <c r="I121">
        <f t="shared" si="5"/>
        <v>33.523076923076921</v>
      </c>
    </row>
    <row r="122" spans="1:9" x14ac:dyDescent="0.45">
      <c r="A122" s="2">
        <v>2006</v>
      </c>
      <c r="B122" s="2" t="s">
        <v>13</v>
      </c>
      <c r="C122" s="2">
        <v>2000</v>
      </c>
      <c r="D122" s="2">
        <v>194</v>
      </c>
      <c r="E122" s="2">
        <v>76</v>
      </c>
      <c r="F122" s="2">
        <v>107.8</v>
      </c>
      <c r="G122" t="str">
        <f t="shared" si="3"/>
        <v>Suðurnes</v>
      </c>
      <c r="H122">
        <f t="shared" si="4"/>
        <v>20913.2</v>
      </c>
      <c r="I122">
        <f t="shared" si="5"/>
        <v>3217.4153846153849</v>
      </c>
    </row>
    <row r="123" spans="1:9" x14ac:dyDescent="0.45">
      <c r="A123" s="2">
        <v>2007</v>
      </c>
      <c r="B123" s="2" t="s">
        <v>13</v>
      </c>
      <c r="C123" s="2">
        <v>2000</v>
      </c>
      <c r="D123" s="2">
        <v>281</v>
      </c>
      <c r="E123" s="2">
        <v>85</v>
      </c>
      <c r="F123" s="2">
        <v>112.97</v>
      </c>
      <c r="G123" t="str">
        <f t="shared" si="3"/>
        <v>Suðurnes</v>
      </c>
      <c r="H123">
        <f t="shared" si="4"/>
        <v>31744.57</v>
      </c>
      <c r="I123">
        <f t="shared" si="5"/>
        <v>4883.78</v>
      </c>
    </row>
    <row r="124" spans="1:9" x14ac:dyDescent="0.45">
      <c r="A124" s="2">
        <v>2008</v>
      </c>
      <c r="B124" s="2" t="s">
        <v>13</v>
      </c>
      <c r="C124" s="2">
        <v>2000</v>
      </c>
      <c r="D124" s="2">
        <v>127</v>
      </c>
      <c r="E124" s="2">
        <v>57</v>
      </c>
      <c r="F124" s="2">
        <v>124.13</v>
      </c>
      <c r="G124" t="str">
        <f t="shared" si="3"/>
        <v>Suðurnes</v>
      </c>
      <c r="H124">
        <f t="shared" si="4"/>
        <v>15764.51</v>
      </c>
      <c r="I124">
        <f t="shared" si="5"/>
        <v>2425.3092307692309</v>
      </c>
    </row>
    <row r="125" spans="1:9" x14ac:dyDescent="0.45">
      <c r="A125" s="2">
        <v>2009</v>
      </c>
      <c r="B125" s="2" t="s">
        <v>13</v>
      </c>
      <c r="C125" s="2">
        <v>2000</v>
      </c>
      <c r="D125" s="2">
        <v>95</v>
      </c>
      <c r="E125" s="2">
        <v>44</v>
      </c>
      <c r="F125" s="2">
        <v>123.07</v>
      </c>
      <c r="G125" t="str">
        <f t="shared" si="3"/>
        <v>Suðurnes</v>
      </c>
      <c r="H125">
        <f t="shared" si="4"/>
        <v>11691.65</v>
      </c>
      <c r="I125">
        <f t="shared" si="5"/>
        <v>1798.7153846153847</v>
      </c>
    </row>
    <row r="126" spans="1:9" x14ac:dyDescent="0.45">
      <c r="A126" s="2">
        <v>2010</v>
      </c>
      <c r="B126" s="2" t="s">
        <v>13</v>
      </c>
      <c r="C126" s="2">
        <v>2000</v>
      </c>
      <c r="D126" s="2">
        <v>45</v>
      </c>
      <c r="E126" s="2">
        <v>22</v>
      </c>
      <c r="F126" s="2">
        <v>138.58000000000001</v>
      </c>
      <c r="G126" t="str">
        <f t="shared" si="3"/>
        <v>Suðurnes</v>
      </c>
      <c r="H126">
        <f t="shared" si="4"/>
        <v>6236.1</v>
      </c>
      <c r="I126">
        <f t="shared" si="5"/>
        <v>959.40000000000009</v>
      </c>
    </row>
    <row r="127" spans="1:9" x14ac:dyDescent="0.45">
      <c r="A127" s="2">
        <v>2011</v>
      </c>
      <c r="B127" s="2" t="s">
        <v>13</v>
      </c>
      <c r="C127" s="2">
        <v>2000</v>
      </c>
      <c r="D127" s="2">
        <v>39</v>
      </c>
      <c r="E127" s="2">
        <v>37</v>
      </c>
      <c r="F127" s="2">
        <v>181.77</v>
      </c>
      <c r="G127" t="str">
        <f t="shared" si="3"/>
        <v>Suðurnes</v>
      </c>
      <c r="H127">
        <f t="shared" si="4"/>
        <v>7089.0300000000007</v>
      </c>
      <c r="I127">
        <f t="shared" si="5"/>
        <v>1090.6200000000001</v>
      </c>
    </row>
    <row r="128" spans="1:9" x14ac:dyDescent="0.45">
      <c r="A128" s="2">
        <v>2012</v>
      </c>
      <c r="B128" s="2" t="s">
        <v>13</v>
      </c>
      <c r="C128" s="2">
        <v>2000</v>
      </c>
      <c r="D128" s="2">
        <v>8</v>
      </c>
      <c r="E128" s="2">
        <v>5</v>
      </c>
      <c r="F128" s="2">
        <v>150.43</v>
      </c>
      <c r="G128" t="str">
        <f t="shared" si="3"/>
        <v>Suðurnes</v>
      </c>
      <c r="H128">
        <f t="shared" si="4"/>
        <v>1203.44</v>
      </c>
      <c r="I128">
        <f t="shared" si="5"/>
        <v>185.14461538461541</v>
      </c>
    </row>
    <row r="129" spans="1:9" x14ac:dyDescent="0.45">
      <c r="A129" s="2">
        <v>2013</v>
      </c>
      <c r="B129" s="2" t="s">
        <v>13</v>
      </c>
      <c r="C129" s="2">
        <v>2000</v>
      </c>
      <c r="D129" s="2">
        <v>5</v>
      </c>
      <c r="E129" s="2">
        <v>1</v>
      </c>
      <c r="F129" s="2">
        <v>89.58</v>
      </c>
      <c r="G129" t="str">
        <f t="shared" si="3"/>
        <v>Suðurnes</v>
      </c>
      <c r="H129">
        <f t="shared" si="4"/>
        <v>447.9</v>
      </c>
      <c r="I129">
        <f t="shared" si="5"/>
        <v>68.907692307692301</v>
      </c>
    </row>
    <row r="130" spans="1:9" x14ac:dyDescent="0.45">
      <c r="A130" s="2">
        <v>2014</v>
      </c>
      <c r="B130" s="2" t="s">
        <v>13</v>
      </c>
      <c r="C130" s="2">
        <v>2000</v>
      </c>
      <c r="D130" s="2">
        <v>4</v>
      </c>
      <c r="E130" s="2">
        <v>3</v>
      </c>
      <c r="F130" s="2">
        <v>145.08000000000001</v>
      </c>
      <c r="G130" t="str">
        <f t="shared" ref="G130:G193" si="6">IF(OR(B130="Reykjavíkurborg",B130="Kópavogsbær",B130="Seltjarnarnesbær",B130="Garðabær",B130="Hafnarfjarðarkaupstaður",B130="Mosfellsbær",B130="Kjósarhreppur"),"Höfuðborgarsvæðið",IF(OR(B130="Reykjanesbær",B130="Grindavíkurbær",B130="Sveitarfélagið Vogar",B130="Sveitarfélagið Álftanes",B130="Suðurnesjabær"),"Suðurnes",IF(OR(B130="Akraneskaupstaður",B130="Borgarbyggð",B130="Stykkishólmur",B130="Stykkishólmsbær",B130="Grundarfjarðarbær",B130="Snæfellsbær",B130="Eyja- og Miklaholtshreppur",B130="Skorradalshreppur",B130="Hvalfjarðarsveit",B130="Dalabyggð"),"Vesturland",IF(OR(B130="Ísafjarðarbær",B130="Bolungarvíkurkaupstaður",B130="Reykhólahreppur",B130="Vesturbyggð",B130="Súðavíkurhreppur",B130="Árneshreppur",B130="Kaldrananeshreppur",B130="Strandabyggð"),"Vestfirðir",IF(OR(B130="Skagafjörður",B130="Húnaþing vestra",B130="Sveitarfélagið Skagaströnd",B130="Húnabyggð"),"Norðurland vestra",IF(OR(B130="Akureyrarbær",B130="Akureyri",B130="Fjallabyggð",B130="Dalvíkurbyggð",B130="Eyjafjarðarsveit",B130="Hörgársveit",B130="Svalbarðsstrandarhreppur",B130="Grýtubakkahreppur",B130="Norðurþing",B130="Tjörneshreppur",B130="Þingeyjarsveit",B130="Langanesbyggð"),"Norðurland eystra",IF(OR(B130="Fjarðabyggð",B130="Fjarðarbyggð",B130="Múlaþing",B130="Vopnafjarðarhreppur",B130="Fljótsdalshreppur"),"Austurland",IF(OR(B130="Vestmannaeyjar",B130="Sveitarfélagið Árborg",B130="Sveitarfélagið Hornafjörður",B130="Mýrdalshreppur",B130="Skarftárhreppur",B130="Ásahreppur",B130="Rangárþing eystra",B130="Rangárþing ytra",B130="Hrunamannahreppur",B130="Hveragerði",B130="Sveitarfélagið Ölfus",B130="Grímsnes- og Grafningshreppur",B130="Skeiða- og Gnúpverjahreppur",B130="Bláskógabyggð",B130="Flóahreppur"),"Suðurland","Óþekkt"))))))))</f>
        <v>Suðurnes</v>
      </c>
      <c r="H130">
        <f t="shared" ref="H130:H193" si="7">F130*D130</f>
        <v>580.32000000000005</v>
      </c>
      <c r="I130">
        <f t="shared" si="5"/>
        <v>89.28</v>
      </c>
    </row>
    <row r="131" spans="1:9" x14ac:dyDescent="0.45">
      <c r="A131" s="2">
        <v>2015</v>
      </c>
      <c r="B131" s="2" t="s">
        <v>13</v>
      </c>
      <c r="C131" s="2">
        <v>2000</v>
      </c>
      <c r="D131" s="2">
        <v>3</v>
      </c>
      <c r="E131" s="2">
        <v>3</v>
      </c>
      <c r="F131" s="2">
        <v>162.16999999999999</v>
      </c>
      <c r="G131" t="str">
        <f t="shared" si="6"/>
        <v>Suðurnes</v>
      </c>
      <c r="H131">
        <f t="shared" si="7"/>
        <v>486.51</v>
      </c>
      <c r="I131">
        <f t="shared" ref="I131:I194" si="8">H131/6.5</f>
        <v>74.847692307692313</v>
      </c>
    </row>
    <row r="132" spans="1:9" x14ac:dyDescent="0.45">
      <c r="A132" s="2">
        <v>2016</v>
      </c>
      <c r="B132" s="2" t="s">
        <v>13</v>
      </c>
      <c r="C132" s="2">
        <v>2000</v>
      </c>
      <c r="D132" s="2">
        <v>2</v>
      </c>
      <c r="E132" s="2">
        <v>2</v>
      </c>
      <c r="F132" s="2">
        <v>176.6</v>
      </c>
      <c r="G132" t="str">
        <f t="shared" si="6"/>
        <v>Suðurnes</v>
      </c>
      <c r="H132">
        <f t="shared" si="7"/>
        <v>353.2</v>
      </c>
      <c r="I132">
        <f t="shared" si="8"/>
        <v>54.338461538461537</v>
      </c>
    </row>
    <row r="133" spans="1:9" x14ac:dyDescent="0.45">
      <c r="A133" s="2">
        <v>2017</v>
      </c>
      <c r="B133" s="2" t="s">
        <v>13</v>
      </c>
      <c r="C133" s="2">
        <v>2000</v>
      </c>
      <c r="D133" s="2">
        <v>36</v>
      </c>
      <c r="E133" s="2">
        <v>5</v>
      </c>
      <c r="F133" s="2">
        <v>85.03</v>
      </c>
      <c r="G133" t="str">
        <f t="shared" si="6"/>
        <v>Suðurnes</v>
      </c>
      <c r="H133">
        <f t="shared" si="7"/>
        <v>3061.08</v>
      </c>
      <c r="I133">
        <f t="shared" si="8"/>
        <v>470.93538461538458</v>
      </c>
    </row>
    <row r="134" spans="1:9" x14ac:dyDescent="0.45">
      <c r="A134" s="2">
        <v>2018</v>
      </c>
      <c r="B134" s="2" t="s">
        <v>13</v>
      </c>
      <c r="C134" s="2">
        <v>2000</v>
      </c>
      <c r="D134" s="2">
        <v>87</v>
      </c>
      <c r="E134" s="2">
        <v>22</v>
      </c>
      <c r="F134" s="2">
        <v>98.22</v>
      </c>
      <c r="G134" t="str">
        <f t="shared" si="6"/>
        <v>Suðurnes</v>
      </c>
      <c r="H134">
        <f t="shared" si="7"/>
        <v>8545.14</v>
      </c>
      <c r="I134">
        <f t="shared" si="8"/>
        <v>1314.636923076923</v>
      </c>
    </row>
    <row r="135" spans="1:9" x14ac:dyDescent="0.45">
      <c r="A135" s="2">
        <v>2019</v>
      </c>
      <c r="B135" s="2" t="s">
        <v>13</v>
      </c>
      <c r="C135" s="2">
        <v>2000</v>
      </c>
      <c r="D135" s="2">
        <v>193</v>
      </c>
      <c r="E135" s="2">
        <v>43</v>
      </c>
      <c r="F135" s="2">
        <v>100.11</v>
      </c>
      <c r="G135" t="str">
        <f t="shared" si="6"/>
        <v>Suðurnes</v>
      </c>
      <c r="H135">
        <f t="shared" si="7"/>
        <v>19321.23</v>
      </c>
      <c r="I135">
        <f t="shared" si="8"/>
        <v>2972.4969230769229</v>
      </c>
    </row>
    <row r="136" spans="1:9" x14ac:dyDescent="0.45">
      <c r="A136" s="2">
        <v>2020</v>
      </c>
      <c r="B136" s="2" t="s">
        <v>13</v>
      </c>
      <c r="C136" s="2">
        <v>2000</v>
      </c>
      <c r="D136" s="2">
        <v>224</v>
      </c>
      <c r="E136" s="2">
        <v>45</v>
      </c>
      <c r="F136" s="2">
        <v>106.83</v>
      </c>
      <c r="G136" t="str">
        <f t="shared" si="6"/>
        <v>Suðurnes</v>
      </c>
      <c r="H136">
        <f t="shared" si="7"/>
        <v>23929.919999999998</v>
      </c>
      <c r="I136">
        <f t="shared" si="8"/>
        <v>3681.5261538461536</v>
      </c>
    </row>
    <row r="137" spans="1:9" x14ac:dyDescent="0.45">
      <c r="A137" s="2">
        <v>2021</v>
      </c>
      <c r="B137" s="2" t="s">
        <v>13</v>
      </c>
      <c r="C137" s="2">
        <v>2000</v>
      </c>
      <c r="D137" s="2">
        <v>148</v>
      </c>
      <c r="E137" s="2">
        <v>38</v>
      </c>
      <c r="F137" s="2">
        <v>103.78</v>
      </c>
      <c r="G137" t="str">
        <f t="shared" si="6"/>
        <v>Suðurnes</v>
      </c>
      <c r="H137">
        <f t="shared" si="7"/>
        <v>15359.44</v>
      </c>
      <c r="I137">
        <f t="shared" si="8"/>
        <v>2362.9907692307693</v>
      </c>
    </row>
    <row r="138" spans="1:9" x14ac:dyDescent="0.45">
      <c r="A138" s="2">
        <v>2022</v>
      </c>
      <c r="B138" s="2" t="s">
        <v>13</v>
      </c>
      <c r="C138" s="2">
        <v>2000</v>
      </c>
      <c r="D138" s="2">
        <v>213</v>
      </c>
      <c r="E138" s="2">
        <v>54</v>
      </c>
      <c r="F138" s="2">
        <v>105.83</v>
      </c>
      <c r="G138" t="str">
        <f t="shared" si="6"/>
        <v>Suðurnes</v>
      </c>
      <c r="H138">
        <f t="shared" si="7"/>
        <v>22541.79</v>
      </c>
      <c r="I138">
        <f t="shared" si="8"/>
        <v>3467.9676923076922</v>
      </c>
    </row>
    <row r="139" spans="1:9" x14ac:dyDescent="0.45">
      <c r="A139" s="2">
        <v>2023</v>
      </c>
      <c r="B139" s="2" t="s">
        <v>13</v>
      </c>
      <c r="C139" s="2">
        <v>2000</v>
      </c>
      <c r="D139" s="2">
        <v>54</v>
      </c>
      <c r="E139" s="2">
        <v>18</v>
      </c>
      <c r="F139" s="2">
        <v>114.54</v>
      </c>
      <c r="G139" t="str">
        <f t="shared" si="6"/>
        <v>Suðurnes</v>
      </c>
      <c r="H139">
        <f t="shared" si="7"/>
        <v>6185.1600000000008</v>
      </c>
      <c r="I139">
        <f t="shared" si="8"/>
        <v>951.56307692307701</v>
      </c>
    </row>
    <row r="140" spans="1:9" x14ac:dyDescent="0.45">
      <c r="A140" s="2">
        <v>2024</v>
      </c>
      <c r="B140" s="2" t="s">
        <v>13</v>
      </c>
      <c r="C140" s="2">
        <v>2000</v>
      </c>
      <c r="D140" s="2">
        <v>199</v>
      </c>
      <c r="E140" s="2">
        <v>22</v>
      </c>
      <c r="F140" s="2">
        <v>100.16</v>
      </c>
      <c r="G140" t="str">
        <f t="shared" si="6"/>
        <v>Suðurnes</v>
      </c>
      <c r="H140">
        <f t="shared" si="7"/>
        <v>19931.84</v>
      </c>
      <c r="I140">
        <f t="shared" si="8"/>
        <v>3066.436923076923</v>
      </c>
    </row>
    <row r="141" spans="1:9" x14ac:dyDescent="0.45">
      <c r="A141" s="2">
        <v>2006</v>
      </c>
      <c r="B141" s="2" t="s">
        <v>14</v>
      </c>
      <c r="C141" s="2">
        <v>2300</v>
      </c>
      <c r="D141" s="2">
        <v>55</v>
      </c>
      <c r="E141" s="2">
        <v>26</v>
      </c>
      <c r="F141" s="2">
        <v>122.35</v>
      </c>
      <c r="G141" t="str">
        <f t="shared" si="6"/>
        <v>Suðurnes</v>
      </c>
      <c r="H141">
        <f t="shared" si="7"/>
        <v>6729.25</v>
      </c>
      <c r="I141">
        <f t="shared" si="8"/>
        <v>1035.2692307692307</v>
      </c>
    </row>
    <row r="142" spans="1:9" x14ac:dyDescent="0.45">
      <c r="A142" s="2">
        <v>2007</v>
      </c>
      <c r="B142" s="2" t="s">
        <v>14</v>
      </c>
      <c r="C142" s="2">
        <v>2300</v>
      </c>
      <c r="D142" s="2">
        <v>30</v>
      </c>
      <c r="E142" s="2">
        <v>15</v>
      </c>
      <c r="F142" s="2">
        <v>120.58</v>
      </c>
      <c r="G142" t="str">
        <f t="shared" si="6"/>
        <v>Suðurnes</v>
      </c>
      <c r="H142">
        <f t="shared" si="7"/>
        <v>3617.4</v>
      </c>
      <c r="I142">
        <f t="shared" si="8"/>
        <v>556.52307692307693</v>
      </c>
    </row>
    <row r="143" spans="1:9" x14ac:dyDescent="0.45">
      <c r="A143" s="2">
        <v>2008</v>
      </c>
      <c r="B143" s="2" t="s">
        <v>14</v>
      </c>
      <c r="C143" s="2">
        <v>2300</v>
      </c>
      <c r="D143" s="2">
        <v>25</v>
      </c>
      <c r="E143" s="2">
        <v>9</v>
      </c>
      <c r="F143" s="2">
        <v>109.39</v>
      </c>
      <c r="G143" t="str">
        <f t="shared" si="6"/>
        <v>Suðurnes</v>
      </c>
      <c r="H143">
        <f t="shared" si="7"/>
        <v>2734.75</v>
      </c>
      <c r="I143">
        <f t="shared" si="8"/>
        <v>420.73076923076923</v>
      </c>
    </row>
    <row r="144" spans="1:9" x14ac:dyDescent="0.45">
      <c r="A144" s="2">
        <v>2009</v>
      </c>
      <c r="B144" s="2" t="s">
        <v>14</v>
      </c>
      <c r="C144" s="2">
        <v>2300</v>
      </c>
      <c r="D144" s="2">
        <v>18</v>
      </c>
      <c r="E144" s="2">
        <v>8</v>
      </c>
      <c r="F144" s="2">
        <v>130.22999999999999</v>
      </c>
      <c r="G144" t="str">
        <f t="shared" si="6"/>
        <v>Suðurnes</v>
      </c>
      <c r="H144">
        <f t="shared" si="7"/>
        <v>2344.14</v>
      </c>
      <c r="I144">
        <f t="shared" si="8"/>
        <v>360.63692307692304</v>
      </c>
    </row>
    <row r="145" spans="1:9" x14ac:dyDescent="0.45">
      <c r="A145" s="2">
        <v>2010</v>
      </c>
      <c r="B145" s="2" t="s">
        <v>14</v>
      </c>
      <c r="C145" s="2">
        <v>2300</v>
      </c>
      <c r="D145" s="2">
        <v>2</v>
      </c>
      <c r="E145" s="2">
        <v>2</v>
      </c>
      <c r="F145" s="2">
        <v>214.15</v>
      </c>
      <c r="G145" t="str">
        <f t="shared" si="6"/>
        <v>Suðurnes</v>
      </c>
      <c r="H145">
        <f t="shared" si="7"/>
        <v>428.3</v>
      </c>
      <c r="I145">
        <f t="shared" si="8"/>
        <v>65.892307692307696</v>
      </c>
    </row>
    <row r="146" spans="1:9" x14ac:dyDescent="0.45">
      <c r="A146" s="2">
        <v>2012</v>
      </c>
      <c r="B146" s="2" t="s">
        <v>14</v>
      </c>
      <c r="C146" s="2">
        <v>2300</v>
      </c>
      <c r="D146" s="2">
        <v>1</v>
      </c>
      <c r="E146" s="2">
        <v>1</v>
      </c>
      <c r="F146" s="2">
        <v>131.1</v>
      </c>
      <c r="G146" t="str">
        <f t="shared" si="6"/>
        <v>Suðurnes</v>
      </c>
      <c r="H146">
        <f t="shared" si="7"/>
        <v>131.1</v>
      </c>
      <c r="I146">
        <f t="shared" si="8"/>
        <v>20.169230769230769</v>
      </c>
    </row>
    <row r="147" spans="1:9" x14ac:dyDescent="0.45">
      <c r="A147" s="2">
        <v>2013</v>
      </c>
      <c r="B147" s="2" t="s">
        <v>14</v>
      </c>
      <c r="C147" s="2">
        <v>2300</v>
      </c>
      <c r="D147" s="2">
        <v>5</v>
      </c>
      <c r="E147" s="2">
        <v>4</v>
      </c>
      <c r="F147" s="2">
        <v>125.02</v>
      </c>
      <c r="G147" t="str">
        <f t="shared" si="6"/>
        <v>Suðurnes</v>
      </c>
      <c r="H147">
        <f t="shared" si="7"/>
        <v>625.1</v>
      </c>
      <c r="I147">
        <f t="shared" si="8"/>
        <v>96.169230769230779</v>
      </c>
    </row>
    <row r="148" spans="1:9" x14ac:dyDescent="0.45">
      <c r="A148" s="2">
        <v>2014</v>
      </c>
      <c r="B148" s="2" t="s">
        <v>14</v>
      </c>
      <c r="C148" s="2">
        <v>2300</v>
      </c>
      <c r="D148" s="2">
        <v>10</v>
      </c>
      <c r="E148" s="2">
        <v>6</v>
      </c>
      <c r="F148" s="2">
        <v>119.75</v>
      </c>
      <c r="G148" t="str">
        <f t="shared" si="6"/>
        <v>Suðurnes</v>
      </c>
      <c r="H148">
        <f t="shared" si="7"/>
        <v>1197.5</v>
      </c>
      <c r="I148">
        <f t="shared" si="8"/>
        <v>184.23076923076923</v>
      </c>
    </row>
    <row r="149" spans="1:9" x14ac:dyDescent="0.45">
      <c r="A149" s="2">
        <v>2015</v>
      </c>
      <c r="B149" s="2" t="s">
        <v>14</v>
      </c>
      <c r="C149" s="2">
        <v>2300</v>
      </c>
      <c r="D149" s="2">
        <v>4</v>
      </c>
      <c r="E149" s="2">
        <v>3</v>
      </c>
      <c r="F149" s="2">
        <v>122.8</v>
      </c>
      <c r="G149" t="str">
        <f t="shared" si="6"/>
        <v>Suðurnes</v>
      </c>
      <c r="H149">
        <f t="shared" si="7"/>
        <v>491.2</v>
      </c>
      <c r="I149">
        <f t="shared" si="8"/>
        <v>75.569230769230771</v>
      </c>
    </row>
    <row r="150" spans="1:9" x14ac:dyDescent="0.45">
      <c r="A150" s="2">
        <v>2016</v>
      </c>
      <c r="B150" s="2" t="s">
        <v>14</v>
      </c>
      <c r="C150" s="2">
        <v>2300</v>
      </c>
      <c r="D150" s="2">
        <v>6</v>
      </c>
      <c r="E150" s="2">
        <v>2</v>
      </c>
      <c r="F150" s="2">
        <v>112.97</v>
      </c>
      <c r="G150" t="str">
        <f t="shared" si="6"/>
        <v>Suðurnes</v>
      </c>
      <c r="H150">
        <f t="shared" si="7"/>
        <v>677.81999999999994</v>
      </c>
      <c r="I150">
        <f t="shared" si="8"/>
        <v>104.27999999999999</v>
      </c>
    </row>
    <row r="151" spans="1:9" x14ac:dyDescent="0.45">
      <c r="A151" s="2">
        <v>2017</v>
      </c>
      <c r="B151" s="2" t="s">
        <v>14</v>
      </c>
      <c r="C151" s="2">
        <v>2300</v>
      </c>
      <c r="D151" s="2">
        <v>3</v>
      </c>
      <c r="E151" s="2">
        <v>3</v>
      </c>
      <c r="F151" s="2">
        <v>130.77000000000001</v>
      </c>
      <c r="G151" t="str">
        <f t="shared" si="6"/>
        <v>Suðurnes</v>
      </c>
      <c r="H151">
        <f t="shared" si="7"/>
        <v>392.31000000000006</v>
      </c>
      <c r="I151">
        <f t="shared" si="8"/>
        <v>60.355384615384622</v>
      </c>
    </row>
    <row r="152" spans="1:9" x14ac:dyDescent="0.45">
      <c r="A152" s="2">
        <v>2018</v>
      </c>
      <c r="B152" s="2" t="s">
        <v>14</v>
      </c>
      <c r="C152" s="2">
        <v>2300</v>
      </c>
      <c r="D152" s="2">
        <v>8</v>
      </c>
      <c r="E152" s="2">
        <v>5</v>
      </c>
      <c r="F152" s="2">
        <v>142.94999999999999</v>
      </c>
      <c r="G152" t="str">
        <f t="shared" si="6"/>
        <v>Suðurnes</v>
      </c>
      <c r="H152">
        <f t="shared" si="7"/>
        <v>1143.5999999999999</v>
      </c>
      <c r="I152">
        <f t="shared" si="8"/>
        <v>175.93846153846152</v>
      </c>
    </row>
    <row r="153" spans="1:9" x14ac:dyDescent="0.45">
      <c r="A153" s="2">
        <v>2019</v>
      </c>
      <c r="B153" s="2" t="s">
        <v>14</v>
      </c>
      <c r="C153" s="2">
        <v>2300</v>
      </c>
      <c r="D153" s="2">
        <v>35</v>
      </c>
      <c r="E153" s="2">
        <v>8</v>
      </c>
      <c r="F153" s="2">
        <v>94.93</v>
      </c>
      <c r="G153" t="str">
        <f t="shared" si="6"/>
        <v>Suðurnes</v>
      </c>
      <c r="H153">
        <f t="shared" si="7"/>
        <v>3322.55</v>
      </c>
      <c r="I153">
        <f t="shared" si="8"/>
        <v>511.1615384615385</v>
      </c>
    </row>
    <row r="154" spans="1:9" x14ac:dyDescent="0.45">
      <c r="A154" s="2">
        <v>2020</v>
      </c>
      <c r="B154" s="2" t="s">
        <v>14</v>
      </c>
      <c r="C154" s="2">
        <v>2300</v>
      </c>
      <c r="D154" s="2">
        <v>18</v>
      </c>
      <c r="E154" s="2">
        <v>8</v>
      </c>
      <c r="F154" s="2">
        <v>88.47</v>
      </c>
      <c r="G154" t="str">
        <f t="shared" si="6"/>
        <v>Suðurnes</v>
      </c>
      <c r="H154">
        <f t="shared" si="7"/>
        <v>1592.46</v>
      </c>
      <c r="I154">
        <f t="shared" si="8"/>
        <v>244.99384615384616</v>
      </c>
    </row>
    <row r="155" spans="1:9" x14ac:dyDescent="0.45">
      <c r="A155" s="2">
        <v>2021</v>
      </c>
      <c r="B155" s="2" t="s">
        <v>14</v>
      </c>
      <c r="C155" s="2">
        <v>2300</v>
      </c>
      <c r="D155" s="2">
        <v>14</v>
      </c>
      <c r="E155" s="2">
        <v>9</v>
      </c>
      <c r="F155" s="2">
        <v>148.04</v>
      </c>
      <c r="G155" t="str">
        <f t="shared" si="6"/>
        <v>Suðurnes</v>
      </c>
      <c r="H155">
        <f t="shared" si="7"/>
        <v>2072.56</v>
      </c>
      <c r="I155">
        <f t="shared" si="8"/>
        <v>318.85538461538459</v>
      </c>
    </row>
    <row r="156" spans="1:9" x14ac:dyDescent="0.45">
      <c r="A156" s="2">
        <v>2022</v>
      </c>
      <c r="B156" s="2" t="s">
        <v>14</v>
      </c>
      <c r="C156" s="2">
        <v>2300</v>
      </c>
      <c r="D156" s="2">
        <v>32</v>
      </c>
      <c r="E156" s="2">
        <v>7</v>
      </c>
      <c r="F156" s="2">
        <v>97.01</v>
      </c>
      <c r="G156" t="str">
        <f t="shared" si="6"/>
        <v>Suðurnes</v>
      </c>
      <c r="H156">
        <f t="shared" si="7"/>
        <v>3104.32</v>
      </c>
      <c r="I156">
        <f t="shared" si="8"/>
        <v>477.58769230769235</v>
      </c>
    </row>
    <row r="157" spans="1:9" x14ac:dyDescent="0.45">
      <c r="A157" s="2">
        <v>2023</v>
      </c>
      <c r="B157" s="2" t="s">
        <v>14</v>
      </c>
      <c r="C157" s="2">
        <v>2300</v>
      </c>
      <c r="D157" s="2">
        <v>28</v>
      </c>
      <c r="E157" s="2">
        <v>12</v>
      </c>
      <c r="F157" s="2">
        <v>111.96</v>
      </c>
      <c r="G157" t="str">
        <f t="shared" si="6"/>
        <v>Suðurnes</v>
      </c>
      <c r="H157">
        <f t="shared" si="7"/>
        <v>3134.8799999999997</v>
      </c>
      <c r="I157">
        <f t="shared" si="8"/>
        <v>482.2892307692307</v>
      </c>
    </row>
    <row r="158" spans="1:9" x14ac:dyDescent="0.45">
      <c r="A158" s="2">
        <v>2024</v>
      </c>
      <c r="B158" s="2" t="s">
        <v>14</v>
      </c>
      <c r="C158" s="2">
        <v>2300</v>
      </c>
      <c r="D158" s="2">
        <v>1</v>
      </c>
      <c r="E158" s="2">
        <v>1</v>
      </c>
      <c r="F158" s="2">
        <v>144.1</v>
      </c>
      <c r="G158" t="str">
        <f t="shared" si="6"/>
        <v>Suðurnes</v>
      </c>
      <c r="H158">
        <f t="shared" si="7"/>
        <v>144.1</v>
      </c>
      <c r="I158">
        <f t="shared" si="8"/>
        <v>22.169230769230769</v>
      </c>
    </row>
    <row r="159" spans="1:9" x14ac:dyDescent="0.45">
      <c r="A159" s="2">
        <v>2006</v>
      </c>
      <c r="B159" s="2" t="s">
        <v>15</v>
      </c>
      <c r="C159" s="2">
        <v>2506</v>
      </c>
      <c r="D159" s="2">
        <v>23</v>
      </c>
      <c r="E159" s="2">
        <v>10</v>
      </c>
      <c r="F159" s="2">
        <v>114.35</v>
      </c>
      <c r="G159" t="str">
        <f t="shared" si="6"/>
        <v>Suðurnes</v>
      </c>
      <c r="H159">
        <f t="shared" si="7"/>
        <v>2630.0499999999997</v>
      </c>
      <c r="I159">
        <f t="shared" si="8"/>
        <v>404.62307692307689</v>
      </c>
    </row>
    <row r="160" spans="1:9" x14ac:dyDescent="0.45">
      <c r="A160" s="2">
        <v>2007</v>
      </c>
      <c r="B160" s="2" t="s">
        <v>15</v>
      </c>
      <c r="C160" s="2">
        <v>2506</v>
      </c>
      <c r="D160" s="2">
        <v>28</v>
      </c>
      <c r="E160" s="2">
        <v>18</v>
      </c>
      <c r="F160" s="2">
        <v>135.30000000000001</v>
      </c>
      <c r="G160" t="str">
        <f t="shared" si="6"/>
        <v>Suðurnes</v>
      </c>
      <c r="H160">
        <f t="shared" si="7"/>
        <v>3788.4000000000005</v>
      </c>
      <c r="I160">
        <f t="shared" si="8"/>
        <v>582.83076923076931</v>
      </c>
    </row>
    <row r="161" spans="1:9" x14ac:dyDescent="0.45">
      <c r="A161" s="2">
        <v>2008</v>
      </c>
      <c r="B161" s="2" t="s">
        <v>15</v>
      </c>
      <c r="C161" s="2">
        <v>2506</v>
      </c>
      <c r="D161" s="2">
        <v>18</v>
      </c>
      <c r="E161" s="2">
        <v>5</v>
      </c>
      <c r="F161" s="2">
        <v>84.32</v>
      </c>
      <c r="G161" t="str">
        <f t="shared" si="6"/>
        <v>Suðurnes</v>
      </c>
      <c r="H161">
        <f t="shared" si="7"/>
        <v>1517.7599999999998</v>
      </c>
      <c r="I161">
        <f t="shared" si="8"/>
        <v>233.50153846153842</v>
      </c>
    </row>
    <row r="162" spans="1:9" x14ac:dyDescent="0.45">
      <c r="A162" s="2">
        <v>2009</v>
      </c>
      <c r="B162" s="2" t="s">
        <v>15</v>
      </c>
      <c r="C162" s="2">
        <v>2506</v>
      </c>
      <c r="D162" s="2">
        <v>1</v>
      </c>
      <c r="E162" s="2">
        <v>1</v>
      </c>
      <c r="F162" s="2">
        <v>302.7</v>
      </c>
      <c r="G162" t="str">
        <f t="shared" si="6"/>
        <v>Suðurnes</v>
      </c>
      <c r="H162">
        <f t="shared" si="7"/>
        <v>302.7</v>
      </c>
      <c r="I162">
        <f t="shared" si="8"/>
        <v>46.569230769230771</v>
      </c>
    </row>
    <row r="163" spans="1:9" x14ac:dyDescent="0.45">
      <c r="A163" s="2">
        <v>2010</v>
      </c>
      <c r="B163" s="2" t="s">
        <v>15</v>
      </c>
      <c r="C163" s="2">
        <v>2506</v>
      </c>
      <c r="D163" s="2">
        <v>3</v>
      </c>
      <c r="E163" s="2">
        <v>3</v>
      </c>
      <c r="F163" s="2">
        <v>193.93</v>
      </c>
      <c r="G163" t="str">
        <f t="shared" si="6"/>
        <v>Suðurnes</v>
      </c>
      <c r="H163">
        <f t="shared" si="7"/>
        <v>581.79</v>
      </c>
      <c r="I163">
        <f t="shared" si="8"/>
        <v>89.506153846153836</v>
      </c>
    </row>
    <row r="164" spans="1:9" x14ac:dyDescent="0.45">
      <c r="A164" s="2">
        <v>2011</v>
      </c>
      <c r="B164" s="2" t="s">
        <v>15</v>
      </c>
      <c r="C164" s="2">
        <v>2506</v>
      </c>
      <c r="D164" s="2">
        <v>1</v>
      </c>
      <c r="E164" s="2">
        <v>1</v>
      </c>
      <c r="F164" s="2">
        <v>168.7</v>
      </c>
      <c r="G164" t="str">
        <f t="shared" si="6"/>
        <v>Suðurnes</v>
      </c>
      <c r="H164">
        <f t="shared" si="7"/>
        <v>168.7</v>
      </c>
      <c r="I164">
        <f t="shared" si="8"/>
        <v>25.95384615384615</v>
      </c>
    </row>
    <row r="165" spans="1:9" x14ac:dyDescent="0.45">
      <c r="A165" s="2">
        <v>2012</v>
      </c>
      <c r="B165" s="2" t="s">
        <v>15</v>
      </c>
      <c r="C165" s="2">
        <v>2506</v>
      </c>
      <c r="D165" s="2">
        <v>1</v>
      </c>
      <c r="E165" s="2">
        <v>1</v>
      </c>
      <c r="F165" s="2">
        <v>184.4</v>
      </c>
      <c r="G165" t="str">
        <f t="shared" si="6"/>
        <v>Suðurnes</v>
      </c>
      <c r="H165">
        <f t="shared" si="7"/>
        <v>184.4</v>
      </c>
      <c r="I165">
        <f t="shared" si="8"/>
        <v>28.369230769230771</v>
      </c>
    </row>
    <row r="166" spans="1:9" x14ac:dyDescent="0.45">
      <c r="A166" s="2">
        <v>2019</v>
      </c>
      <c r="B166" s="2" t="s">
        <v>15</v>
      </c>
      <c r="C166" s="2">
        <v>2506</v>
      </c>
      <c r="D166" s="2">
        <v>13</v>
      </c>
      <c r="E166" s="2">
        <v>3</v>
      </c>
      <c r="F166" s="2">
        <v>91.46</v>
      </c>
      <c r="G166" t="str">
        <f t="shared" si="6"/>
        <v>Suðurnes</v>
      </c>
      <c r="H166">
        <f t="shared" si="7"/>
        <v>1188.98</v>
      </c>
      <c r="I166">
        <f t="shared" si="8"/>
        <v>182.92000000000002</v>
      </c>
    </row>
    <row r="167" spans="1:9" x14ac:dyDescent="0.45">
      <c r="A167" s="2">
        <v>2020</v>
      </c>
      <c r="B167" s="2" t="s">
        <v>15</v>
      </c>
      <c r="C167" s="2">
        <v>2506</v>
      </c>
      <c r="D167" s="2">
        <v>26</v>
      </c>
      <c r="E167" s="2">
        <v>7</v>
      </c>
      <c r="F167" s="2">
        <v>91.22</v>
      </c>
      <c r="G167" t="str">
        <f t="shared" si="6"/>
        <v>Suðurnes</v>
      </c>
      <c r="H167">
        <f t="shared" si="7"/>
        <v>2371.7199999999998</v>
      </c>
      <c r="I167">
        <f t="shared" si="8"/>
        <v>364.88</v>
      </c>
    </row>
    <row r="168" spans="1:9" x14ac:dyDescent="0.45">
      <c r="A168" s="2">
        <v>2021</v>
      </c>
      <c r="B168" s="2" t="s">
        <v>15</v>
      </c>
      <c r="C168" s="2">
        <v>2506</v>
      </c>
      <c r="D168" s="2">
        <v>9</v>
      </c>
      <c r="E168" s="2">
        <v>3</v>
      </c>
      <c r="F168" s="2">
        <v>91.72</v>
      </c>
      <c r="G168" t="str">
        <f t="shared" si="6"/>
        <v>Suðurnes</v>
      </c>
      <c r="H168">
        <f t="shared" si="7"/>
        <v>825.48</v>
      </c>
      <c r="I168">
        <f t="shared" si="8"/>
        <v>126.99692307692308</v>
      </c>
    </row>
    <row r="169" spans="1:9" x14ac:dyDescent="0.45">
      <c r="A169" s="2">
        <v>2022</v>
      </c>
      <c r="B169" s="2" t="s">
        <v>15</v>
      </c>
      <c r="C169" s="2">
        <v>2506</v>
      </c>
      <c r="D169" s="2">
        <v>25</v>
      </c>
      <c r="E169" s="2">
        <v>10</v>
      </c>
      <c r="F169" s="2">
        <v>115.06</v>
      </c>
      <c r="G169" t="str">
        <f t="shared" si="6"/>
        <v>Suðurnes</v>
      </c>
      <c r="H169">
        <f t="shared" si="7"/>
        <v>2876.5</v>
      </c>
      <c r="I169">
        <f t="shared" si="8"/>
        <v>442.53846153846155</v>
      </c>
    </row>
    <row r="170" spans="1:9" x14ac:dyDescent="0.45">
      <c r="A170" s="2">
        <v>2023</v>
      </c>
      <c r="B170" s="2" t="s">
        <v>15</v>
      </c>
      <c r="C170" s="2">
        <v>2506</v>
      </c>
      <c r="D170" s="2">
        <v>69</v>
      </c>
      <c r="E170" s="2">
        <v>11</v>
      </c>
      <c r="F170" s="2">
        <v>101.94</v>
      </c>
      <c r="G170" t="str">
        <f t="shared" si="6"/>
        <v>Suðurnes</v>
      </c>
      <c r="H170">
        <f t="shared" si="7"/>
        <v>7033.86</v>
      </c>
      <c r="I170">
        <f t="shared" si="8"/>
        <v>1082.1323076923077</v>
      </c>
    </row>
    <row r="171" spans="1:9" x14ac:dyDescent="0.45">
      <c r="A171" s="2">
        <v>2024</v>
      </c>
      <c r="B171" s="2" t="s">
        <v>15</v>
      </c>
      <c r="C171" s="2">
        <v>2506</v>
      </c>
      <c r="D171" s="2">
        <v>86</v>
      </c>
      <c r="E171" s="2">
        <v>10</v>
      </c>
      <c r="F171" s="2">
        <v>99.14</v>
      </c>
      <c r="G171" t="str">
        <f t="shared" si="6"/>
        <v>Suðurnes</v>
      </c>
      <c r="H171">
        <f t="shared" si="7"/>
        <v>8526.0400000000009</v>
      </c>
      <c r="I171">
        <f t="shared" si="8"/>
        <v>1311.6984615384617</v>
      </c>
    </row>
    <row r="172" spans="1:9" x14ac:dyDescent="0.45">
      <c r="A172" s="2">
        <v>2006</v>
      </c>
      <c r="B172" s="2" t="s">
        <v>16</v>
      </c>
      <c r="C172" s="2">
        <v>2508</v>
      </c>
      <c r="D172" s="2">
        <v>3</v>
      </c>
      <c r="E172" s="2">
        <v>3</v>
      </c>
      <c r="F172" s="2">
        <v>182.73</v>
      </c>
      <c r="G172" t="str">
        <f t="shared" si="6"/>
        <v>Suðurnes</v>
      </c>
      <c r="H172">
        <f t="shared" si="7"/>
        <v>548.18999999999994</v>
      </c>
      <c r="I172">
        <f t="shared" si="8"/>
        <v>84.336923076923071</v>
      </c>
    </row>
    <row r="173" spans="1:9" x14ac:dyDescent="0.45">
      <c r="A173" s="2">
        <v>2007</v>
      </c>
      <c r="B173" s="2" t="s">
        <v>16</v>
      </c>
      <c r="C173" s="2">
        <v>2508</v>
      </c>
      <c r="D173" s="2">
        <v>22</v>
      </c>
      <c r="E173" s="2">
        <v>15</v>
      </c>
      <c r="F173" s="2">
        <v>163</v>
      </c>
      <c r="G173" t="str">
        <f t="shared" si="6"/>
        <v>Suðurnes</v>
      </c>
      <c r="H173">
        <f t="shared" si="7"/>
        <v>3586</v>
      </c>
      <c r="I173">
        <f t="shared" si="8"/>
        <v>551.69230769230774</v>
      </c>
    </row>
    <row r="174" spans="1:9" x14ac:dyDescent="0.45">
      <c r="A174" s="2">
        <v>2008</v>
      </c>
      <c r="B174" s="2" t="s">
        <v>16</v>
      </c>
      <c r="C174" s="2">
        <v>2508</v>
      </c>
      <c r="D174" s="2">
        <v>19</v>
      </c>
      <c r="E174" s="2">
        <v>14</v>
      </c>
      <c r="F174" s="2">
        <v>162.18</v>
      </c>
      <c r="G174" t="str">
        <f t="shared" si="6"/>
        <v>Suðurnes</v>
      </c>
      <c r="H174">
        <f t="shared" si="7"/>
        <v>3081.42</v>
      </c>
      <c r="I174">
        <f t="shared" si="8"/>
        <v>474.06461538461542</v>
      </c>
    </row>
    <row r="175" spans="1:9" x14ac:dyDescent="0.45">
      <c r="A175" s="2">
        <v>2009</v>
      </c>
      <c r="B175" s="2" t="s">
        <v>16</v>
      </c>
      <c r="C175" s="2">
        <v>2508</v>
      </c>
      <c r="D175" s="2">
        <v>9</v>
      </c>
      <c r="E175" s="2">
        <v>8</v>
      </c>
      <c r="F175" s="2">
        <v>182.91</v>
      </c>
      <c r="G175" t="str">
        <f t="shared" si="6"/>
        <v>Suðurnes</v>
      </c>
      <c r="H175">
        <f t="shared" si="7"/>
        <v>1646.19</v>
      </c>
      <c r="I175">
        <f t="shared" si="8"/>
        <v>253.26000000000002</v>
      </c>
    </row>
    <row r="176" spans="1:9" x14ac:dyDescent="0.45">
      <c r="A176" s="2">
        <v>2010</v>
      </c>
      <c r="B176" s="2" t="s">
        <v>16</v>
      </c>
      <c r="C176" s="2">
        <v>2508</v>
      </c>
      <c r="D176" s="2">
        <v>1</v>
      </c>
      <c r="E176" s="2">
        <v>1</v>
      </c>
      <c r="F176" s="2">
        <v>238.4</v>
      </c>
      <c r="G176" t="str">
        <f t="shared" si="6"/>
        <v>Suðurnes</v>
      </c>
      <c r="H176">
        <f t="shared" si="7"/>
        <v>238.4</v>
      </c>
      <c r="I176">
        <f t="shared" si="8"/>
        <v>36.676923076923075</v>
      </c>
    </row>
    <row r="177" spans="1:9" x14ac:dyDescent="0.45">
      <c r="A177" s="2">
        <v>2011</v>
      </c>
      <c r="B177" s="2" t="s">
        <v>16</v>
      </c>
      <c r="C177" s="2">
        <v>2508</v>
      </c>
      <c r="D177" s="2">
        <v>1</v>
      </c>
      <c r="E177" s="2">
        <v>1</v>
      </c>
      <c r="F177" s="2">
        <v>180.1</v>
      </c>
      <c r="G177" t="str">
        <f t="shared" si="6"/>
        <v>Suðurnes</v>
      </c>
      <c r="H177">
        <f t="shared" si="7"/>
        <v>180.1</v>
      </c>
      <c r="I177">
        <f t="shared" si="8"/>
        <v>27.707692307692305</v>
      </c>
    </row>
    <row r="178" spans="1:9" x14ac:dyDescent="0.45">
      <c r="A178" s="2">
        <v>2012</v>
      </c>
      <c r="B178" s="2" t="s">
        <v>16</v>
      </c>
      <c r="C178" s="2">
        <v>2508</v>
      </c>
      <c r="D178" s="2">
        <v>2</v>
      </c>
      <c r="E178" s="2">
        <v>2</v>
      </c>
      <c r="F178" s="2">
        <v>204.65</v>
      </c>
      <c r="G178" t="str">
        <f t="shared" si="6"/>
        <v>Suðurnes</v>
      </c>
      <c r="H178">
        <f t="shared" si="7"/>
        <v>409.3</v>
      </c>
      <c r="I178">
        <f t="shared" si="8"/>
        <v>62.969230769230769</v>
      </c>
    </row>
    <row r="179" spans="1:9" x14ac:dyDescent="0.45">
      <c r="A179" s="2">
        <v>2006</v>
      </c>
      <c r="B179" s="2" t="s">
        <v>17</v>
      </c>
      <c r="C179" s="2">
        <v>2510</v>
      </c>
      <c r="D179" s="2">
        <v>43</v>
      </c>
      <c r="E179" s="2">
        <v>33</v>
      </c>
      <c r="F179" s="2">
        <v>121.48</v>
      </c>
      <c r="G179" t="str">
        <f t="shared" si="6"/>
        <v>Suðurnes</v>
      </c>
      <c r="H179">
        <f t="shared" si="7"/>
        <v>5223.6400000000003</v>
      </c>
      <c r="I179">
        <f t="shared" si="8"/>
        <v>803.63692307692315</v>
      </c>
    </row>
    <row r="180" spans="1:9" x14ac:dyDescent="0.45">
      <c r="A180" s="2">
        <v>2007</v>
      </c>
      <c r="B180" s="2" t="s">
        <v>17</v>
      </c>
      <c r="C180" s="2">
        <v>2510</v>
      </c>
      <c r="D180" s="2">
        <v>66</v>
      </c>
      <c r="E180" s="2">
        <v>42</v>
      </c>
      <c r="F180" s="2">
        <v>120.21</v>
      </c>
      <c r="G180" t="str">
        <f t="shared" si="6"/>
        <v>Suðurnes</v>
      </c>
      <c r="H180">
        <f t="shared" si="7"/>
        <v>7933.86</v>
      </c>
      <c r="I180">
        <f t="shared" si="8"/>
        <v>1220.593846153846</v>
      </c>
    </row>
    <row r="181" spans="1:9" x14ac:dyDescent="0.45">
      <c r="A181" s="2">
        <v>2008</v>
      </c>
      <c r="B181" s="2" t="s">
        <v>17</v>
      </c>
      <c r="C181" s="2">
        <v>2510</v>
      </c>
      <c r="D181" s="2">
        <v>48</v>
      </c>
      <c r="E181" s="2">
        <v>36</v>
      </c>
      <c r="F181" s="2">
        <v>119.84</v>
      </c>
      <c r="G181" t="str">
        <f t="shared" si="6"/>
        <v>Suðurnes</v>
      </c>
      <c r="H181">
        <f t="shared" si="7"/>
        <v>5752.32</v>
      </c>
      <c r="I181">
        <f t="shared" si="8"/>
        <v>884.9723076923076</v>
      </c>
    </row>
    <row r="182" spans="1:9" x14ac:dyDescent="0.45">
      <c r="A182" s="2">
        <v>2009</v>
      </c>
      <c r="B182" s="2" t="s">
        <v>17</v>
      </c>
      <c r="C182" s="2">
        <v>2510</v>
      </c>
      <c r="D182" s="2">
        <v>21</v>
      </c>
      <c r="E182" s="2">
        <v>15</v>
      </c>
      <c r="F182" s="2">
        <v>132.94</v>
      </c>
      <c r="G182" t="str">
        <f t="shared" si="6"/>
        <v>Suðurnes</v>
      </c>
      <c r="H182">
        <f t="shared" si="7"/>
        <v>2791.74</v>
      </c>
      <c r="I182">
        <f t="shared" si="8"/>
        <v>429.49846153846153</v>
      </c>
    </row>
    <row r="183" spans="1:9" x14ac:dyDescent="0.45">
      <c r="A183" s="2">
        <v>2010</v>
      </c>
      <c r="B183" s="2" t="s">
        <v>17</v>
      </c>
      <c r="C183" s="2">
        <v>2510</v>
      </c>
      <c r="D183" s="2">
        <v>6</v>
      </c>
      <c r="E183" s="2">
        <v>5</v>
      </c>
      <c r="F183" s="2">
        <v>117.17</v>
      </c>
      <c r="G183" t="str">
        <f t="shared" si="6"/>
        <v>Suðurnes</v>
      </c>
      <c r="H183">
        <f t="shared" si="7"/>
        <v>703.02</v>
      </c>
      <c r="I183">
        <f t="shared" si="8"/>
        <v>108.15692307692308</v>
      </c>
    </row>
    <row r="184" spans="1:9" x14ac:dyDescent="0.45">
      <c r="A184" s="2">
        <v>2012</v>
      </c>
      <c r="B184" s="2" t="s">
        <v>17</v>
      </c>
      <c r="C184" s="2">
        <v>2510</v>
      </c>
      <c r="D184" s="2">
        <v>3</v>
      </c>
      <c r="E184" s="2">
        <v>3</v>
      </c>
      <c r="F184" s="2">
        <v>182.23</v>
      </c>
      <c r="G184" t="str">
        <f t="shared" si="6"/>
        <v>Suðurnes</v>
      </c>
      <c r="H184">
        <f t="shared" si="7"/>
        <v>546.68999999999994</v>
      </c>
      <c r="I184">
        <f t="shared" si="8"/>
        <v>84.106153846153831</v>
      </c>
    </row>
    <row r="185" spans="1:9" x14ac:dyDescent="0.45">
      <c r="A185" s="2">
        <v>2014</v>
      </c>
      <c r="B185" s="2" t="s">
        <v>17</v>
      </c>
      <c r="C185" s="2">
        <v>2510</v>
      </c>
      <c r="D185" s="2">
        <v>1</v>
      </c>
      <c r="E185" s="2">
        <v>1</v>
      </c>
      <c r="F185" s="2">
        <v>105.1</v>
      </c>
      <c r="G185" t="str">
        <f t="shared" si="6"/>
        <v>Suðurnes</v>
      </c>
      <c r="H185">
        <f t="shared" si="7"/>
        <v>105.1</v>
      </c>
      <c r="I185">
        <f t="shared" si="8"/>
        <v>16.169230769230769</v>
      </c>
    </row>
    <row r="186" spans="1:9" x14ac:dyDescent="0.45">
      <c r="A186" s="2">
        <v>2016</v>
      </c>
      <c r="B186" s="2" t="s">
        <v>17</v>
      </c>
      <c r="C186" s="2">
        <v>2510</v>
      </c>
      <c r="D186" s="2">
        <v>3</v>
      </c>
      <c r="E186" s="2">
        <v>2</v>
      </c>
      <c r="F186" s="2">
        <v>94.83</v>
      </c>
      <c r="G186" t="str">
        <f t="shared" si="6"/>
        <v>Suðurnes</v>
      </c>
      <c r="H186">
        <f t="shared" si="7"/>
        <v>284.49</v>
      </c>
      <c r="I186">
        <f t="shared" si="8"/>
        <v>43.767692307692307</v>
      </c>
    </row>
    <row r="187" spans="1:9" x14ac:dyDescent="0.45">
      <c r="A187" s="2">
        <v>2017</v>
      </c>
      <c r="B187" s="2" t="s">
        <v>17</v>
      </c>
      <c r="C187" s="2">
        <v>2510</v>
      </c>
      <c r="D187" s="2">
        <v>5</v>
      </c>
      <c r="E187" s="2">
        <v>3</v>
      </c>
      <c r="F187" s="2">
        <v>116.76</v>
      </c>
      <c r="G187" t="str">
        <f t="shared" si="6"/>
        <v>Suðurnes</v>
      </c>
      <c r="H187">
        <f t="shared" si="7"/>
        <v>583.80000000000007</v>
      </c>
      <c r="I187">
        <f t="shared" si="8"/>
        <v>89.81538461538463</v>
      </c>
    </row>
    <row r="188" spans="1:9" x14ac:dyDescent="0.45">
      <c r="A188" s="2">
        <v>2018</v>
      </c>
      <c r="B188" s="2" t="s">
        <v>17</v>
      </c>
      <c r="C188" s="2">
        <v>2510</v>
      </c>
      <c r="D188" s="2">
        <v>17</v>
      </c>
      <c r="E188" s="2">
        <v>7</v>
      </c>
      <c r="F188" s="2">
        <v>72.8</v>
      </c>
      <c r="G188" t="str">
        <f t="shared" si="6"/>
        <v>Suðurnes</v>
      </c>
      <c r="H188">
        <f t="shared" si="7"/>
        <v>1237.5999999999999</v>
      </c>
      <c r="I188">
        <f t="shared" si="8"/>
        <v>190.39999999999998</v>
      </c>
    </row>
    <row r="189" spans="1:9" x14ac:dyDescent="0.45">
      <c r="A189" s="2">
        <v>2019</v>
      </c>
      <c r="B189" s="2" t="s">
        <v>17</v>
      </c>
      <c r="C189" s="2">
        <v>2510</v>
      </c>
      <c r="D189" s="2">
        <v>4</v>
      </c>
      <c r="E189" s="2">
        <v>3</v>
      </c>
      <c r="F189" s="2">
        <v>112.88</v>
      </c>
      <c r="G189" t="str">
        <f t="shared" si="6"/>
        <v>Suðurnes</v>
      </c>
      <c r="H189">
        <f t="shared" si="7"/>
        <v>451.52</v>
      </c>
      <c r="I189">
        <f t="shared" si="8"/>
        <v>69.464615384615385</v>
      </c>
    </row>
    <row r="190" spans="1:9" x14ac:dyDescent="0.45">
      <c r="A190" s="2">
        <v>2020</v>
      </c>
      <c r="B190" s="2" t="s">
        <v>17</v>
      </c>
      <c r="C190" s="2">
        <v>2510</v>
      </c>
      <c r="D190" s="2">
        <v>23</v>
      </c>
      <c r="E190" s="2">
        <v>16</v>
      </c>
      <c r="F190" s="2">
        <v>105.9</v>
      </c>
      <c r="G190" t="str">
        <f t="shared" si="6"/>
        <v>Suðurnes</v>
      </c>
      <c r="H190">
        <f t="shared" si="7"/>
        <v>2435.7000000000003</v>
      </c>
      <c r="I190">
        <f t="shared" si="8"/>
        <v>374.72307692307697</v>
      </c>
    </row>
    <row r="191" spans="1:9" x14ac:dyDescent="0.45">
      <c r="A191" s="2">
        <v>2021</v>
      </c>
      <c r="B191" s="2" t="s">
        <v>17</v>
      </c>
      <c r="C191" s="2">
        <v>2510</v>
      </c>
      <c r="D191" s="2">
        <v>31</v>
      </c>
      <c r="E191" s="2">
        <v>15</v>
      </c>
      <c r="F191" s="2">
        <v>102.44</v>
      </c>
      <c r="G191" t="str">
        <f t="shared" si="6"/>
        <v>Suðurnes</v>
      </c>
      <c r="H191">
        <f t="shared" si="7"/>
        <v>3175.64</v>
      </c>
      <c r="I191">
        <f t="shared" si="8"/>
        <v>488.56</v>
      </c>
    </row>
    <row r="192" spans="1:9" x14ac:dyDescent="0.45">
      <c r="A192" s="2">
        <v>2022</v>
      </c>
      <c r="B192" s="2" t="s">
        <v>17</v>
      </c>
      <c r="C192" s="2">
        <v>2510</v>
      </c>
      <c r="D192" s="2">
        <v>23</v>
      </c>
      <c r="E192" s="2">
        <v>12</v>
      </c>
      <c r="F192" s="2">
        <v>93.86</v>
      </c>
      <c r="G192" t="str">
        <f t="shared" si="6"/>
        <v>Suðurnes</v>
      </c>
      <c r="H192">
        <f t="shared" si="7"/>
        <v>2158.7800000000002</v>
      </c>
      <c r="I192">
        <f t="shared" si="8"/>
        <v>332.12</v>
      </c>
    </row>
    <row r="193" spans="1:9" x14ac:dyDescent="0.45">
      <c r="A193" s="2">
        <v>2023</v>
      </c>
      <c r="B193" s="2" t="s">
        <v>17</v>
      </c>
      <c r="C193" s="2">
        <v>2510</v>
      </c>
      <c r="D193" s="2">
        <v>43</v>
      </c>
      <c r="E193" s="2">
        <v>20</v>
      </c>
      <c r="F193" s="2">
        <v>108.54</v>
      </c>
      <c r="G193" t="str">
        <f t="shared" si="6"/>
        <v>Suðurnes</v>
      </c>
      <c r="H193">
        <f t="shared" si="7"/>
        <v>4667.22</v>
      </c>
      <c r="I193">
        <f t="shared" si="8"/>
        <v>718.03384615384618</v>
      </c>
    </row>
    <row r="194" spans="1:9" x14ac:dyDescent="0.45">
      <c r="A194" s="2">
        <v>2024</v>
      </c>
      <c r="B194" s="2" t="s">
        <v>17</v>
      </c>
      <c r="C194" s="2">
        <v>2510</v>
      </c>
      <c r="D194" s="2">
        <v>31</v>
      </c>
      <c r="E194" s="2">
        <v>12</v>
      </c>
      <c r="F194" s="2">
        <v>104.68</v>
      </c>
      <c r="G194" t="str">
        <f t="shared" ref="G194:G257" si="9">IF(OR(B194="Reykjavíkurborg",B194="Kópavogsbær",B194="Seltjarnarnesbær",B194="Garðabær",B194="Hafnarfjarðarkaupstaður",B194="Mosfellsbær",B194="Kjósarhreppur"),"Höfuðborgarsvæðið",IF(OR(B194="Reykjanesbær",B194="Grindavíkurbær",B194="Sveitarfélagið Vogar",B194="Sveitarfélagið Álftanes",B194="Suðurnesjabær"),"Suðurnes",IF(OR(B194="Akraneskaupstaður",B194="Borgarbyggð",B194="Stykkishólmur",B194="Stykkishólmsbær",B194="Grundarfjarðarbær",B194="Snæfellsbær",B194="Eyja- og Miklaholtshreppur",B194="Skorradalshreppur",B194="Hvalfjarðarsveit",B194="Dalabyggð"),"Vesturland",IF(OR(B194="Ísafjarðarbær",B194="Bolungarvíkurkaupstaður",B194="Reykhólahreppur",B194="Vesturbyggð",B194="Súðavíkurhreppur",B194="Árneshreppur",B194="Kaldrananeshreppur",B194="Strandabyggð"),"Vestfirðir",IF(OR(B194="Skagafjörður",B194="Húnaþing vestra",B194="Sveitarfélagið Skagaströnd",B194="Húnabyggð"),"Norðurland vestra",IF(OR(B194="Akureyrarbær",B194="Akureyri",B194="Fjallabyggð",B194="Dalvíkurbyggð",B194="Eyjafjarðarsveit",B194="Hörgársveit",B194="Svalbarðsstrandarhreppur",B194="Grýtubakkahreppur",B194="Norðurþing",B194="Tjörneshreppur",B194="Þingeyjarsveit",B194="Langanesbyggð"),"Norðurland eystra",IF(OR(B194="Fjarðabyggð",B194="Fjarðarbyggð",B194="Múlaþing",B194="Vopnafjarðarhreppur",B194="Fljótsdalshreppur"),"Austurland",IF(OR(B194="Vestmannaeyjar",B194="Sveitarfélagið Árborg",B194="Sveitarfélagið Hornafjörður",B194="Mýrdalshreppur",B194="Skarftárhreppur",B194="Ásahreppur",B194="Rangárþing eystra",B194="Rangárþing ytra",B194="Hrunamannahreppur",B194="Hveragerði",B194="Sveitarfélagið Ölfus",B194="Grímsnes- og Grafningshreppur",B194="Skeiða- og Gnúpverjahreppur",B194="Bláskógabyggð",B194="Flóahreppur"),"Suðurland","Óþekkt"))))))))</f>
        <v>Suðurnes</v>
      </c>
      <c r="H194">
        <f t="shared" ref="H194:H257" si="10">F194*D194</f>
        <v>3245.0800000000004</v>
      </c>
      <c r="I194">
        <f t="shared" si="8"/>
        <v>499.24307692307696</v>
      </c>
    </row>
    <row r="195" spans="1:9" x14ac:dyDescent="0.45">
      <c r="A195" s="2">
        <v>2006</v>
      </c>
      <c r="B195" s="2" t="s">
        <v>18</v>
      </c>
      <c r="C195" s="2">
        <v>3000</v>
      </c>
      <c r="D195" s="2">
        <v>78</v>
      </c>
      <c r="E195" s="2">
        <v>18</v>
      </c>
      <c r="F195" s="2">
        <v>104.17</v>
      </c>
      <c r="G195" t="str">
        <f t="shared" si="9"/>
        <v>Vesturland</v>
      </c>
      <c r="H195">
        <f t="shared" si="10"/>
        <v>8125.26</v>
      </c>
      <c r="I195">
        <f t="shared" ref="I195:I258" si="11">H195/6.5</f>
        <v>1250.04</v>
      </c>
    </row>
    <row r="196" spans="1:9" x14ac:dyDescent="0.45">
      <c r="A196" s="2">
        <v>2007</v>
      </c>
      <c r="B196" s="2" t="s">
        <v>18</v>
      </c>
      <c r="C196" s="2">
        <v>3000</v>
      </c>
      <c r="D196" s="2">
        <v>88</v>
      </c>
      <c r="E196" s="2">
        <v>34</v>
      </c>
      <c r="F196" s="2">
        <v>125.3</v>
      </c>
      <c r="G196" t="str">
        <f t="shared" si="9"/>
        <v>Vesturland</v>
      </c>
      <c r="H196">
        <f t="shared" si="10"/>
        <v>11026.4</v>
      </c>
      <c r="I196">
        <f t="shared" si="11"/>
        <v>1696.3692307692306</v>
      </c>
    </row>
    <row r="197" spans="1:9" x14ac:dyDescent="0.45">
      <c r="A197" s="2">
        <v>2008</v>
      </c>
      <c r="B197" s="2" t="s">
        <v>18</v>
      </c>
      <c r="C197" s="2">
        <v>3000</v>
      </c>
      <c r="D197" s="2">
        <v>117</v>
      </c>
      <c r="E197" s="2">
        <v>21</v>
      </c>
      <c r="F197" s="2">
        <v>112.56</v>
      </c>
      <c r="G197" t="str">
        <f t="shared" si="9"/>
        <v>Vesturland</v>
      </c>
      <c r="H197">
        <f t="shared" si="10"/>
        <v>13169.52</v>
      </c>
      <c r="I197">
        <f t="shared" si="11"/>
        <v>2026.0800000000002</v>
      </c>
    </row>
    <row r="198" spans="1:9" x14ac:dyDescent="0.45">
      <c r="A198" s="2">
        <v>2009</v>
      </c>
      <c r="B198" s="2" t="s">
        <v>18</v>
      </c>
      <c r="C198" s="2">
        <v>3000</v>
      </c>
      <c r="D198" s="2">
        <v>84</v>
      </c>
      <c r="E198" s="2">
        <v>18</v>
      </c>
      <c r="F198" s="2">
        <v>105.58</v>
      </c>
      <c r="G198" t="str">
        <f t="shared" si="9"/>
        <v>Vesturland</v>
      </c>
      <c r="H198">
        <f t="shared" si="10"/>
        <v>8868.7199999999993</v>
      </c>
      <c r="I198">
        <f t="shared" si="11"/>
        <v>1364.4184615384615</v>
      </c>
    </row>
    <row r="199" spans="1:9" x14ac:dyDescent="0.45">
      <c r="A199" s="2">
        <v>2010</v>
      </c>
      <c r="B199" s="2" t="s">
        <v>18</v>
      </c>
      <c r="C199" s="2">
        <v>3000</v>
      </c>
      <c r="D199" s="2">
        <v>30</v>
      </c>
      <c r="E199" s="2">
        <v>29</v>
      </c>
      <c r="F199" s="2">
        <v>181.73</v>
      </c>
      <c r="G199" t="str">
        <f t="shared" si="9"/>
        <v>Vesturland</v>
      </c>
      <c r="H199">
        <f t="shared" si="10"/>
        <v>5451.9</v>
      </c>
      <c r="I199">
        <f t="shared" si="11"/>
        <v>838.7538461538461</v>
      </c>
    </row>
    <row r="200" spans="1:9" x14ac:dyDescent="0.45">
      <c r="A200" s="2">
        <v>2011</v>
      </c>
      <c r="B200" s="2" t="s">
        <v>18</v>
      </c>
      <c r="C200" s="2">
        <v>3000</v>
      </c>
      <c r="D200" s="2">
        <v>3</v>
      </c>
      <c r="E200" s="2">
        <v>3</v>
      </c>
      <c r="F200" s="2">
        <v>189.03</v>
      </c>
      <c r="G200" t="str">
        <f t="shared" si="9"/>
        <v>Vesturland</v>
      </c>
      <c r="H200">
        <f t="shared" si="10"/>
        <v>567.09</v>
      </c>
      <c r="I200">
        <f t="shared" si="11"/>
        <v>87.244615384615386</v>
      </c>
    </row>
    <row r="201" spans="1:9" x14ac:dyDescent="0.45">
      <c r="A201" s="2">
        <v>2012</v>
      </c>
      <c r="B201" s="2" t="s">
        <v>18</v>
      </c>
      <c r="C201" s="2">
        <v>3000</v>
      </c>
      <c r="D201" s="2">
        <v>5</v>
      </c>
      <c r="E201" s="2">
        <v>5</v>
      </c>
      <c r="F201" s="2">
        <v>214.4</v>
      </c>
      <c r="G201" t="str">
        <f t="shared" si="9"/>
        <v>Vesturland</v>
      </c>
      <c r="H201">
        <f t="shared" si="10"/>
        <v>1072</v>
      </c>
      <c r="I201">
        <f t="shared" si="11"/>
        <v>164.92307692307693</v>
      </c>
    </row>
    <row r="202" spans="1:9" x14ac:dyDescent="0.45">
      <c r="A202" s="2">
        <v>2013</v>
      </c>
      <c r="B202" s="2" t="s">
        <v>18</v>
      </c>
      <c r="C202" s="2">
        <v>3000</v>
      </c>
      <c r="D202" s="2">
        <v>3</v>
      </c>
      <c r="E202" s="2">
        <v>3</v>
      </c>
      <c r="F202" s="2">
        <v>172.9</v>
      </c>
      <c r="G202" t="str">
        <f t="shared" si="9"/>
        <v>Vesturland</v>
      </c>
      <c r="H202">
        <f t="shared" si="10"/>
        <v>518.70000000000005</v>
      </c>
      <c r="I202">
        <f t="shared" si="11"/>
        <v>79.800000000000011</v>
      </c>
    </row>
    <row r="203" spans="1:9" x14ac:dyDescent="0.45">
      <c r="A203" s="2">
        <v>2014</v>
      </c>
      <c r="B203" s="2" t="s">
        <v>18</v>
      </c>
      <c r="C203" s="2">
        <v>3000</v>
      </c>
      <c r="D203" s="2">
        <v>2</v>
      </c>
      <c r="E203" s="2">
        <v>2</v>
      </c>
      <c r="F203" s="2">
        <v>199</v>
      </c>
      <c r="G203" t="str">
        <f t="shared" si="9"/>
        <v>Vesturland</v>
      </c>
      <c r="H203">
        <f t="shared" si="10"/>
        <v>398</v>
      </c>
      <c r="I203">
        <f t="shared" si="11"/>
        <v>61.230769230769234</v>
      </c>
    </row>
    <row r="204" spans="1:9" x14ac:dyDescent="0.45">
      <c r="A204" s="2">
        <v>2016</v>
      </c>
      <c r="B204" s="2" t="s">
        <v>18</v>
      </c>
      <c r="C204" s="2">
        <v>3000</v>
      </c>
      <c r="D204" s="2">
        <v>9</v>
      </c>
      <c r="E204" s="2">
        <v>3</v>
      </c>
      <c r="F204" s="2">
        <v>109.57</v>
      </c>
      <c r="G204" t="str">
        <f t="shared" si="9"/>
        <v>Vesturland</v>
      </c>
      <c r="H204">
        <f t="shared" si="10"/>
        <v>986.12999999999988</v>
      </c>
      <c r="I204">
        <f t="shared" si="11"/>
        <v>151.71230769230766</v>
      </c>
    </row>
    <row r="205" spans="1:9" x14ac:dyDescent="0.45">
      <c r="A205" s="2">
        <v>2017</v>
      </c>
      <c r="B205" s="2" t="s">
        <v>18</v>
      </c>
      <c r="C205" s="2">
        <v>3000</v>
      </c>
      <c r="D205" s="2">
        <v>6</v>
      </c>
      <c r="E205" s="2">
        <v>5</v>
      </c>
      <c r="F205" s="2">
        <v>166.53</v>
      </c>
      <c r="G205" t="str">
        <f t="shared" si="9"/>
        <v>Vesturland</v>
      </c>
      <c r="H205">
        <f t="shared" si="10"/>
        <v>999.18000000000006</v>
      </c>
      <c r="I205">
        <f t="shared" si="11"/>
        <v>153.72</v>
      </c>
    </row>
    <row r="206" spans="1:9" x14ac:dyDescent="0.45">
      <c r="A206" s="2">
        <v>2018</v>
      </c>
      <c r="B206" s="2" t="s">
        <v>18</v>
      </c>
      <c r="C206" s="2">
        <v>3000</v>
      </c>
      <c r="D206" s="2">
        <v>68</v>
      </c>
      <c r="E206" s="2">
        <v>10</v>
      </c>
      <c r="F206" s="2">
        <v>110.33</v>
      </c>
      <c r="G206" t="str">
        <f t="shared" si="9"/>
        <v>Vesturland</v>
      </c>
      <c r="H206">
        <f t="shared" si="10"/>
        <v>7502.44</v>
      </c>
      <c r="I206">
        <f t="shared" si="11"/>
        <v>1154.2215384615383</v>
      </c>
    </row>
    <row r="207" spans="1:9" x14ac:dyDescent="0.45">
      <c r="A207" s="2">
        <v>2019</v>
      </c>
      <c r="B207" s="2" t="s">
        <v>18</v>
      </c>
      <c r="C207" s="2">
        <v>3000</v>
      </c>
      <c r="D207" s="2">
        <v>56</v>
      </c>
      <c r="E207" s="2">
        <v>15</v>
      </c>
      <c r="F207" s="2">
        <v>93.74</v>
      </c>
      <c r="G207" t="str">
        <f t="shared" si="9"/>
        <v>Vesturland</v>
      </c>
      <c r="H207">
        <f t="shared" si="10"/>
        <v>5249.44</v>
      </c>
      <c r="I207">
        <f t="shared" si="11"/>
        <v>807.6061538461538</v>
      </c>
    </row>
    <row r="208" spans="1:9" x14ac:dyDescent="0.45">
      <c r="A208" s="2">
        <v>2020</v>
      </c>
      <c r="B208" s="2" t="s">
        <v>18</v>
      </c>
      <c r="C208" s="2">
        <v>3000</v>
      </c>
      <c r="D208" s="2">
        <v>109</v>
      </c>
      <c r="E208" s="2">
        <v>19</v>
      </c>
      <c r="F208" s="2">
        <v>113.93</v>
      </c>
      <c r="G208" t="str">
        <f t="shared" si="9"/>
        <v>Vesturland</v>
      </c>
      <c r="H208">
        <f t="shared" si="10"/>
        <v>12418.37</v>
      </c>
      <c r="I208">
        <f t="shared" si="11"/>
        <v>1910.5184615384617</v>
      </c>
    </row>
    <row r="209" spans="1:9" x14ac:dyDescent="0.45">
      <c r="A209" s="2">
        <v>2021</v>
      </c>
      <c r="B209" s="2" t="s">
        <v>18</v>
      </c>
      <c r="C209" s="2">
        <v>3000</v>
      </c>
      <c r="D209" s="2">
        <v>66</v>
      </c>
      <c r="E209" s="2">
        <v>22</v>
      </c>
      <c r="F209" s="2">
        <v>100.13</v>
      </c>
      <c r="G209" t="str">
        <f t="shared" si="9"/>
        <v>Vesturland</v>
      </c>
      <c r="H209">
        <f t="shared" si="10"/>
        <v>6608.58</v>
      </c>
      <c r="I209">
        <f t="shared" si="11"/>
        <v>1016.7046153846154</v>
      </c>
    </row>
    <row r="210" spans="1:9" x14ac:dyDescent="0.45">
      <c r="A210" s="2">
        <v>2022</v>
      </c>
      <c r="B210" s="2" t="s">
        <v>18</v>
      </c>
      <c r="C210" s="2">
        <v>3000</v>
      </c>
      <c r="D210" s="2">
        <v>131</v>
      </c>
      <c r="E210" s="2">
        <v>18</v>
      </c>
      <c r="F210" s="2">
        <v>79.63</v>
      </c>
      <c r="G210" t="str">
        <f t="shared" si="9"/>
        <v>Vesturland</v>
      </c>
      <c r="H210">
        <f t="shared" si="10"/>
        <v>10431.529999999999</v>
      </c>
      <c r="I210">
        <f t="shared" si="11"/>
        <v>1604.8507692307689</v>
      </c>
    </row>
    <row r="211" spans="1:9" x14ac:dyDescent="0.45">
      <c r="A211" s="2">
        <v>2023</v>
      </c>
      <c r="B211" s="2" t="s">
        <v>18</v>
      </c>
      <c r="C211" s="2">
        <v>3000</v>
      </c>
      <c r="D211" s="2">
        <v>131</v>
      </c>
      <c r="E211" s="2">
        <v>16</v>
      </c>
      <c r="F211" s="2">
        <v>86.83</v>
      </c>
      <c r="G211" t="str">
        <f t="shared" si="9"/>
        <v>Vesturland</v>
      </c>
      <c r="H211">
        <f t="shared" si="10"/>
        <v>11374.73</v>
      </c>
      <c r="I211">
        <f t="shared" si="11"/>
        <v>1749.9584615384615</v>
      </c>
    </row>
    <row r="212" spans="1:9" x14ac:dyDescent="0.45">
      <c r="A212" s="2">
        <v>2024</v>
      </c>
      <c r="B212" s="2" t="s">
        <v>18</v>
      </c>
      <c r="C212" s="2">
        <v>3000</v>
      </c>
      <c r="D212" s="2">
        <v>93</v>
      </c>
      <c r="E212" s="2">
        <v>10</v>
      </c>
      <c r="F212" s="2">
        <v>93.05</v>
      </c>
      <c r="G212" t="str">
        <f t="shared" si="9"/>
        <v>Vesturland</v>
      </c>
      <c r="H212">
        <f t="shared" si="10"/>
        <v>8653.65</v>
      </c>
      <c r="I212">
        <f t="shared" si="11"/>
        <v>1331.3307692307692</v>
      </c>
    </row>
    <row r="213" spans="1:9" x14ac:dyDescent="0.45">
      <c r="A213" s="2">
        <v>2007</v>
      </c>
      <c r="B213" s="2" t="s">
        <v>19</v>
      </c>
      <c r="C213" s="2">
        <v>3506</v>
      </c>
      <c r="D213" s="2">
        <v>2</v>
      </c>
      <c r="E213" s="2">
        <v>2</v>
      </c>
      <c r="F213" s="2">
        <v>165.55</v>
      </c>
      <c r="G213" t="str">
        <f t="shared" si="9"/>
        <v>Vesturland</v>
      </c>
      <c r="H213">
        <f t="shared" si="10"/>
        <v>331.1</v>
      </c>
      <c r="I213">
        <f t="shared" si="11"/>
        <v>50.938461538461539</v>
      </c>
    </row>
    <row r="214" spans="1:9" x14ac:dyDescent="0.45">
      <c r="A214" s="2">
        <v>2011</v>
      </c>
      <c r="B214" s="2" t="s">
        <v>19</v>
      </c>
      <c r="C214" s="2">
        <v>3506</v>
      </c>
      <c r="D214" s="2">
        <v>1</v>
      </c>
      <c r="E214" s="2">
        <v>1</v>
      </c>
      <c r="F214" s="2">
        <v>95.7</v>
      </c>
      <c r="G214" t="str">
        <f t="shared" si="9"/>
        <v>Vesturland</v>
      </c>
      <c r="H214">
        <f t="shared" si="10"/>
        <v>95.7</v>
      </c>
      <c r="I214">
        <f t="shared" si="11"/>
        <v>14.723076923076924</v>
      </c>
    </row>
    <row r="215" spans="1:9" x14ac:dyDescent="0.45">
      <c r="A215" s="2">
        <v>2015</v>
      </c>
      <c r="B215" s="2" t="s">
        <v>19</v>
      </c>
      <c r="C215" s="2">
        <v>3506</v>
      </c>
      <c r="D215" s="2">
        <v>1</v>
      </c>
      <c r="E215" s="2">
        <v>1</v>
      </c>
      <c r="F215" s="2">
        <v>120</v>
      </c>
      <c r="G215" t="str">
        <f t="shared" si="9"/>
        <v>Vesturland</v>
      </c>
      <c r="H215">
        <f t="shared" si="10"/>
        <v>120</v>
      </c>
      <c r="I215">
        <f t="shared" si="11"/>
        <v>18.46153846153846</v>
      </c>
    </row>
    <row r="216" spans="1:9" x14ac:dyDescent="0.45">
      <c r="A216" s="2">
        <v>2023</v>
      </c>
      <c r="B216" s="2" t="s">
        <v>19</v>
      </c>
      <c r="C216" s="2">
        <v>3506</v>
      </c>
      <c r="D216" s="2">
        <v>1</v>
      </c>
      <c r="E216" s="2">
        <v>1</v>
      </c>
      <c r="F216" s="2">
        <v>125.9</v>
      </c>
      <c r="G216" t="str">
        <f t="shared" si="9"/>
        <v>Vesturland</v>
      </c>
      <c r="H216">
        <f t="shared" si="10"/>
        <v>125.9</v>
      </c>
      <c r="I216">
        <f t="shared" si="11"/>
        <v>19.369230769230771</v>
      </c>
    </row>
    <row r="217" spans="1:9" x14ac:dyDescent="0.45">
      <c r="A217" s="2">
        <v>2024</v>
      </c>
      <c r="B217" s="2" t="s">
        <v>19</v>
      </c>
      <c r="C217" s="2">
        <v>3506</v>
      </c>
      <c r="D217" s="2">
        <v>1</v>
      </c>
      <c r="E217" s="2">
        <v>1</v>
      </c>
      <c r="F217" s="2">
        <v>72.8</v>
      </c>
      <c r="G217" t="str">
        <f t="shared" si="9"/>
        <v>Vesturland</v>
      </c>
      <c r="H217">
        <f t="shared" si="10"/>
        <v>72.8</v>
      </c>
      <c r="I217">
        <f t="shared" si="11"/>
        <v>11.2</v>
      </c>
    </row>
    <row r="218" spans="1:9" x14ac:dyDescent="0.45">
      <c r="A218" s="2">
        <v>2006</v>
      </c>
      <c r="B218" s="2" t="s">
        <v>20</v>
      </c>
      <c r="C218" s="2">
        <v>3511</v>
      </c>
      <c r="D218" s="2">
        <v>8</v>
      </c>
      <c r="E218" s="2">
        <v>8</v>
      </c>
      <c r="F218" s="2">
        <v>139.43</v>
      </c>
      <c r="G218" t="str">
        <f t="shared" si="9"/>
        <v>Vesturland</v>
      </c>
      <c r="H218">
        <f t="shared" si="10"/>
        <v>1115.44</v>
      </c>
      <c r="I218">
        <f t="shared" si="11"/>
        <v>171.60615384615386</v>
      </c>
    </row>
    <row r="219" spans="1:9" x14ac:dyDescent="0.45">
      <c r="A219" s="2">
        <v>2007</v>
      </c>
      <c r="B219" s="2" t="s">
        <v>20</v>
      </c>
      <c r="C219" s="2">
        <v>3511</v>
      </c>
      <c r="D219" s="2">
        <v>7</v>
      </c>
      <c r="E219" s="2">
        <v>6</v>
      </c>
      <c r="F219" s="2">
        <v>156.34</v>
      </c>
      <c r="G219" t="str">
        <f t="shared" si="9"/>
        <v>Vesturland</v>
      </c>
      <c r="H219">
        <f t="shared" si="10"/>
        <v>1094.3800000000001</v>
      </c>
      <c r="I219">
        <f t="shared" si="11"/>
        <v>168.36615384615385</v>
      </c>
    </row>
    <row r="220" spans="1:9" x14ac:dyDescent="0.45">
      <c r="A220" s="2">
        <v>2008</v>
      </c>
      <c r="B220" s="2" t="s">
        <v>20</v>
      </c>
      <c r="C220" s="2">
        <v>3511</v>
      </c>
      <c r="D220" s="2">
        <v>3</v>
      </c>
      <c r="E220" s="2">
        <v>3</v>
      </c>
      <c r="F220" s="2">
        <v>154.4</v>
      </c>
      <c r="G220" t="str">
        <f t="shared" si="9"/>
        <v>Vesturland</v>
      </c>
      <c r="H220">
        <f t="shared" si="10"/>
        <v>463.20000000000005</v>
      </c>
      <c r="I220">
        <f t="shared" si="11"/>
        <v>71.261538461538464</v>
      </c>
    </row>
    <row r="221" spans="1:9" x14ac:dyDescent="0.45">
      <c r="A221" s="2">
        <v>2009</v>
      </c>
      <c r="B221" s="2" t="s">
        <v>20</v>
      </c>
      <c r="C221" s="2">
        <v>3511</v>
      </c>
      <c r="D221" s="2">
        <v>5</v>
      </c>
      <c r="E221" s="2">
        <v>5</v>
      </c>
      <c r="F221" s="2">
        <v>173.84</v>
      </c>
      <c r="G221" t="str">
        <f t="shared" si="9"/>
        <v>Vesturland</v>
      </c>
      <c r="H221">
        <f t="shared" si="10"/>
        <v>869.2</v>
      </c>
      <c r="I221">
        <f t="shared" si="11"/>
        <v>133.72307692307692</v>
      </c>
    </row>
    <row r="222" spans="1:9" x14ac:dyDescent="0.45">
      <c r="A222" s="2">
        <v>2011</v>
      </c>
      <c r="B222" s="2" t="s">
        <v>20</v>
      </c>
      <c r="C222" s="2">
        <v>3511</v>
      </c>
      <c r="D222" s="2">
        <v>1</v>
      </c>
      <c r="E222" s="2">
        <v>1</v>
      </c>
      <c r="F222" s="2">
        <v>172.7</v>
      </c>
      <c r="G222" t="str">
        <f t="shared" si="9"/>
        <v>Vesturland</v>
      </c>
      <c r="H222">
        <f t="shared" si="10"/>
        <v>172.7</v>
      </c>
      <c r="I222">
        <f t="shared" si="11"/>
        <v>26.569230769230767</v>
      </c>
    </row>
    <row r="223" spans="1:9" x14ac:dyDescent="0.45">
      <c r="A223" s="2">
        <v>2012</v>
      </c>
      <c r="B223" s="2" t="s">
        <v>20</v>
      </c>
      <c r="C223" s="2">
        <v>3511</v>
      </c>
      <c r="D223" s="2">
        <v>2</v>
      </c>
      <c r="E223" s="2">
        <v>2</v>
      </c>
      <c r="F223" s="2">
        <v>133.15</v>
      </c>
      <c r="G223" t="str">
        <f t="shared" si="9"/>
        <v>Vesturland</v>
      </c>
      <c r="H223">
        <f t="shared" si="10"/>
        <v>266.3</v>
      </c>
      <c r="I223">
        <f t="shared" si="11"/>
        <v>40.969230769230769</v>
      </c>
    </row>
    <row r="224" spans="1:9" x14ac:dyDescent="0.45">
      <c r="A224" s="2">
        <v>2013</v>
      </c>
      <c r="B224" s="2" t="s">
        <v>20</v>
      </c>
      <c r="C224" s="2">
        <v>3511</v>
      </c>
      <c r="D224" s="2">
        <v>1</v>
      </c>
      <c r="E224" s="2">
        <v>1</v>
      </c>
      <c r="F224" s="2">
        <v>79.400000000000006</v>
      </c>
      <c r="G224" t="str">
        <f t="shared" si="9"/>
        <v>Vesturland</v>
      </c>
      <c r="H224">
        <f t="shared" si="10"/>
        <v>79.400000000000006</v>
      </c>
      <c r="I224">
        <f t="shared" si="11"/>
        <v>12.215384615384616</v>
      </c>
    </row>
    <row r="225" spans="1:9" x14ac:dyDescent="0.45">
      <c r="A225" s="2">
        <v>2014</v>
      </c>
      <c r="B225" s="2" t="s">
        <v>20</v>
      </c>
      <c r="C225" s="2">
        <v>3511</v>
      </c>
      <c r="D225" s="2">
        <v>1</v>
      </c>
      <c r="E225" s="2">
        <v>1</v>
      </c>
      <c r="F225" s="2">
        <v>220.1</v>
      </c>
      <c r="G225" t="str">
        <f t="shared" si="9"/>
        <v>Vesturland</v>
      </c>
      <c r="H225">
        <f t="shared" si="10"/>
        <v>220.1</v>
      </c>
      <c r="I225">
        <f t="shared" si="11"/>
        <v>33.861538461538458</v>
      </c>
    </row>
    <row r="226" spans="1:9" x14ac:dyDescent="0.45">
      <c r="A226" s="2">
        <v>2017</v>
      </c>
      <c r="B226" s="2" t="s">
        <v>20</v>
      </c>
      <c r="C226" s="2">
        <v>3511</v>
      </c>
      <c r="D226" s="2">
        <v>2</v>
      </c>
      <c r="E226" s="2">
        <v>2</v>
      </c>
      <c r="F226" s="2">
        <v>156.85</v>
      </c>
      <c r="G226" t="str">
        <f t="shared" si="9"/>
        <v>Vesturland</v>
      </c>
      <c r="H226">
        <f t="shared" si="10"/>
        <v>313.7</v>
      </c>
      <c r="I226">
        <f t="shared" si="11"/>
        <v>48.261538461538457</v>
      </c>
    </row>
    <row r="227" spans="1:9" x14ac:dyDescent="0.45">
      <c r="A227" s="2">
        <v>2018</v>
      </c>
      <c r="B227" s="2" t="s">
        <v>20</v>
      </c>
      <c r="C227" s="2">
        <v>3511</v>
      </c>
      <c r="D227" s="2">
        <v>3</v>
      </c>
      <c r="E227" s="2">
        <v>3</v>
      </c>
      <c r="F227" s="2">
        <v>176.87</v>
      </c>
      <c r="G227" t="str">
        <f t="shared" si="9"/>
        <v>Vesturland</v>
      </c>
      <c r="H227">
        <f t="shared" si="10"/>
        <v>530.61</v>
      </c>
      <c r="I227">
        <f t="shared" si="11"/>
        <v>81.632307692307691</v>
      </c>
    </row>
    <row r="228" spans="1:9" x14ac:dyDescent="0.45">
      <c r="A228" s="2">
        <v>2019</v>
      </c>
      <c r="B228" s="2" t="s">
        <v>20</v>
      </c>
      <c r="C228" s="2">
        <v>3511</v>
      </c>
      <c r="D228" s="2">
        <v>2</v>
      </c>
      <c r="E228" s="2">
        <v>2</v>
      </c>
      <c r="F228" s="2">
        <v>237.65</v>
      </c>
      <c r="G228" t="str">
        <f t="shared" si="9"/>
        <v>Vesturland</v>
      </c>
      <c r="H228">
        <f t="shared" si="10"/>
        <v>475.3</v>
      </c>
      <c r="I228">
        <f t="shared" si="11"/>
        <v>73.123076923076923</v>
      </c>
    </row>
    <row r="229" spans="1:9" x14ac:dyDescent="0.45">
      <c r="A229" s="2">
        <v>2020</v>
      </c>
      <c r="B229" s="2" t="s">
        <v>20</v>
      </c>
      <c r="C229" s="2">
        <v>3511</v>
      </c>
      <c r="D229" s="2">
        <v>7</v>
      </c>
      <c r="E229" s="2">
        <v>5</v>
      </c>
      <c r="F229" s="2">
        <v>131.77000000000001</v>
      </c>
      <c r="G229" t="str">
        <f t="shared" si="9"/>
        <v>Vesturland</v>
      </c>
      <c r="H229">
        <f t="shared" si="10"/>
        <v>922.3900000000001</v>
      </c>
      <c r="I229">
        <f t="shared" si="11"/>
        <v>141.90615384615387</v>
      </c>
    </row>
    <row r="230" spans="1:9" x14ac:dyDescent="0.45">
      <c r="A230" s="2">
        <v>2022</v>
      </c>
      <c r="B230" s="2" t="s">
        <v>20</v>
      </c>
      <c r="C230" s="2">
        <v>3511</v>
      </c>
      <c r="D230" s="2">
        <v>10</v>
      </c>
      <c r="E230" s="2">
        <v>5</v>
      </c>
      <c r="F230" s="2">
        <v>119.88</v>
      </c>
      <c r="G230" t="str">
        <f t="shared" si="9"/>
        <v>Vesturland</v>
      </c>
      <c r="H230">
        <f t="shared" si="10"/>
        <v>1198.8</v>
      </c>
      <c r="I230">
        <f t="shared" si="11"/>
        <v>184.43076923076922</v>
      </c>
    </row>
    <row r="231" spans="1:9" x14ac:dyDescent="0.45">
      <c r="A231" s="2">
        <v>2023</v>
      </c>
      <c r="B231" s="2" t="s">
        <v>20</v>
      </c>
      <c r="C231" s="2">
        <v>3511</v>
      </c>
      <c r="D231" s="2">
        <v>7</v>
      </c>
      <c r="E231" s="2">
        <v>6</v>
      </c>
      <c r="F231" s="2">
        <v>138.26</v>
      </c>
      <c r="G231" t="str">
        <f t="shared" si="9"/>
        <v>Vesturland</v>
      </c>
      <c r="H231">
        <f t="shared" si="10"/>
        <v>967.81999999999994</v>
      </c>
      <c r="I231">
        <f t="shared" si="11"/>
        <v>148.89538461538461</v>
      </c>
    </row>
    <row r="232" spans="1:9" x14ac:dyDescent="0.45">
      <c r="A232" s="2">
        <v>2024</v>
      </c>
      <c r="B232" s="2" t="s">
        <v>20</v>
      </c>
      <c r="C232" s="2">
        <v>3511</v>
      </c>
      <c r="D232" s="2">
        <v>32</v>
      </c>
      <c r="E232" s="2">
        <v>8</v>
      </c>
      <c r="F232" s="2">
        <v>81.93</v>
      </c>
      <c r="G232" t="str">
        <f t="shared" si="9"/>
        <v>Vesturland</v>
      </c>
      <c r="H232">
        <f t="shared" si="10"/>
        <v>2621.76</v>
      </c>
      <c r="I232">
        <f t="shared" si="11"/>
        <v>403.34769230769234</v>
      </c>
    </row>
    <row r="233" spans="1:9" x14ac:dyDescent="0.45">
      <c r="A233" s="2">
        <v>2006</v>
      </c>
      <c r="B233" s="2" t="s">
        <v>21</v>
      </c>
      <c r="C233" s="2">
        <v>3609</v>
      </c>
      <c r="D233" s="2">
        <v>56</v>
      </c>
      <c r="E233" s="2">
        <v>36</v>
      </c>
      <c r="F233" s="2">
        <v>119</v>
      </c>
      <c r="G233" t="str">
        <f t="shared" si="9"/>
        <v>Vesturland</v>
      </c>
      <c r="H233">
        <f t="shared" si="10"/>
        <v>6664</v>
      </c>
      <c r="I233">
        <f t="shared" si="11"/>
        <v>1025.2307692307693</v>
      </c>
    </row>
    <row r="234" spans="1:9" x14ac:dyDescent="0.45">
      <c r="A234" s="2">
        <v>2007</v>
      </c>
      <c r="B234" s="2" t="s">
        <v>21</v>
      </c>
      <c r="C234" s="2">
        <v>3609</v>
      </c>
      <c r="D234" s="2">
        <v>75</v>
      </c>
      <c r="E234" s="2">
        <v>29</v>
      </c>
      <c r="F234" s="2">
        <v>106.27</v>
      </c>
      <c r="G234" t="str">
        <f t="shared" si="9"/>
        <v>Vesturland</v>
      </c>
      <c r="H234">
        <f t="shared" si="10"/>
        <v>7970.25</v>
      </c>
      <c r="I234">
        <f t="shared" si="11"/>
        <v>1226.1923076923076</v>
      </c>
    </row>
    <row r="235" spans="1:9" x14ac:dyDescent="0.45">
      <c r="A235" s="2">
        <v>2008</v>
      </c>
      <c r="B235" s="2" t="s">
        <v>21</v>
      </c>
      <c r="C235" s="2">
        <v>3609</v>
      </c>
      <c r="D235" s="2">
        <v>67</v>
      </c>
      <c r="E235" s="2">
        <v>25</v>
      </c>
      <c r="F235" s="2">
        <v>110.16</v>
      </c>
      <c r="G235" t="str">
        <f t="shared" si="9"/>
        <v>Vesturland</v>
      </c>
      <c r="H235">
        <f t="shared" si="10"/>
        <v>7380.7199999999993</v>
      </c>
      <c r="I235">
        <f t="shared" si="11"/>
        <v>1135.4953846153844</v>
      </c>
    </row>
    <row r="236" spans="1:9" x14ac:dyDescent="0.45">
      <c r="A236" s="2">
        <v>2009</v>
      </c>
      <c r="B236" s="2" t="s">
        <v>21</v>
      </c>
      <c r="C236" s="2">
        <v>3609</v>
      </c>
      <c r="D236" s="2">
        <v>10</v>
      </c>
      <c r="E236" s="2">
        <v>10</v>
      </c>
      <c r="F236" s="2">
        <v>183.26</v>
      </c>
      <c r="G236" t="str">
        <f t="shared" si="9"/>
        <v>Vesturland</v>
      </c>
      <c r="H236">
        <f t="shared" si="10"/>
        <v>1832.6</v>
      </c>
      <c r="I236">
        <f t="shared" si="11"/>
        <v>281.93846153846152</v>
      </c>
    </row>
    <row r="237" spans="1:9" x14ac:dyDescent="0.45">
      <c r="A237" s="2">
        <v>2010</v>
      </c>
      <c r="B237" s="2" t="s">
        <v>21</v>
      </c>
      <c r="C237" s="2">
        <v>3609</v>
      </c>
      <c r="D237" s="2">
        <v>16</v>
      </c>
      <c r="E237" s="2">
        <v>11</v>
      </c>
      <c r="F237" s="2">
        <v>125.62</v>
      </c>
      <c r="G237" t="str">
        <f t="shared" si="9"/>
        <v>Vesturland</v>
      </c>
      <c r="H237">
        <f t="shared" si="10"/>
        <v>2009.92</v>
      </c>
      <c r="I237">
        <f t="shared" si="11"/>
        <v>309.21846153846155</v>
      </c>
    </row>
    <row r="238" spans="1:9" x14ac:dyDescent="0.45">
      <c r="A238" s="2">
        <v>2011</v>
      </c>
      <c r="B238" s="2" t="s">
        <v>21</v>
      </c>
      <c r="C238" s="2">
        <v>3609</v>
      </c>
      <c r="D238" s="2">
        <v>3</v>
      </c>
      <c r="E238" s="2">
        <v>3</v>
      </c>
      <c r="F238" s="2">
        <v>155.37</v>
      </c>
      <c r="G238" t="str">
        <f t="shared" si="9"/>
        <v>Vesturland</v>
      </c>
      <c r="H238">
        <f t="shared" si="10"/>
        <v>466.11</v>
      </c>
      <c r="I238">
        <f t="shared" si="11"/>
        <v>71.709230769230771</v>
      </c>
    </row>
    <row r="239" spans="1:9" x14ac:dyDescent="0.45">
      <c r="A239" s="2">
        <v>2012</v>
      </c>
      <c r="B239" s="2" t="s">
        <v>21</v>
      </c>
      <c r="C239" s="2">
        <v>3609</v>
      </c>
      <c r="D239" s="2">
        <v>22</v>
      </c>
      <c r="E239" s="2">
        <v>6</v>
      </c>
      <c r="F239" s="2">
        <v>100.63</v>
      </c>
      <c r="G239" t="str">
        <f t="shared" si="9"/>
        <v>Vesturland</v>
      </c>
      <c r="H239">
        <f t="shared" si="10"/>
        <v>2213.8599999999997</v>
      </c>
      <c r="I239">
        <f t="shared" si="11"/>
        <v>340.59384615384613</v>
      </c>
    </row>
    <row r="240" spans="1:9" x14ac:dyDescent="0.45">
      <c r="A240" s="2">
        <v>2013</v>
      </c>
      <c r="B240" s="2" t="s">
        <v>21</v>
      </c>
      <c r="C240" s="2">
        <v>3609</v>
      </c>
      <c r="D240" s="2">
        <v>5</v>
      </c>
      <c r="E240" s="2">
        <v>5</v>
      </c>
      <c r="F240" s="2">
        <v>145.88</v>
      </c>
      <c r="G240" t="str">
        <f t="shared" si="9"/>
        <v>Vesturland</v>
      </c>
      <c r="H240">
        <f t="shared" si="10"/>
        <v>729.4</v>
      </c>
      <c r="I240">
        <f t="shared" si="11"/>
        <v>112.21538461538461</v>
      </c>
    </row>
    <row r="241" spans="1:9" x14ac:dyDescent="0.45">
      <c r="A241" s="2">
        <v>2014</v>
      </c>
      <c r="B241" s="2" t="s">
        <v>21</v>
      </c>
      <c r="C241" s="2">
        <v>3609</v>
      </c>
      <c r="D241" s="2">
        <v>5</v>
      </c>
      <c r="E241" s="2">
        <v>5</v>
      </c>
      <c r="F241" s="2">
        <v>135.62</v>
      </c>
      <c r="G241" t="str">
        <f t="shared" si="9"/>
        <v>Vesturland</v>
      </c>
      <c r="H241">
        <f t="shared" si="10"/>
        <v>678.1</v>
      </c>
      <c r="I241">
        <f t="shared" si="11"/>
        <v>104.32307692307693</v>
      </c>
    </row>
    <row r="242" spans="1:9" x14ac:dyDescent="0.45">
      <c r="A242" s="2">
        <v>2015</v>
      </c>
      <c r="B242" s="2" t="s">
        <v>21</v>
      </c>
      <c r="C242" s="2">
        <v>3609</v>
      </c>
      <c r="D242" s="2">
        <v>4</v>
      </c>
      <c r="E242" s="2">
        <v>4</v>
      </c>
      <c r="F242" s="2">
        <v>133.25</v>
      </c>
      <c r="G242" t="str">
        <f t="shared" si="9"/>
        <v>Vesturland</v>
      </c>
      <c r="H242">
        <f t="shared" si="10"/>
        <v>533</v>
      </c>
      <c r="I242">
        <f t="shared" si="11"/>
        <v>82</v>
      </c>
    </row>
    <row r="243" spans="1:9" x14ac:dyDescent="0.45">
      <c r="A243" s="2">
        <v>2016</v>
      </c>
      <c r="B243" s="2" t="s">
        <v>21</v>
      </c>
      <c r="C243" s="2">
        <v>3609</v>
      </c>
      <c r="D243" s="2">
        <v>1</v>
      </c>
      <c r="E243" s="2">
        <v>1</v>
      </c>
      <c r="F243" s="2">
        <v>150.9</v>
      </c>
      <c r="G243" t="str">
        <f t="shared" si="9"/>
        <v>Vesturland</v>
      </c>
      <c r="H243">
        <f t="shared" si="10"/>
        <v>150.9</v>
      </c>
      <c r="I243">
        <f t="shared" si="11"/>
        <v>23.215384615384615</v>
      </c>
    </row>
    <row r="244" spans="1:9" x14ac:dyDescent="0.45">
      <c r="A244" s="2">
        <v>2017</v>
      </c>
      <c r="B244" s="2" t="s">
        <v>21</v>
      </c>
      <c r="C244" s="2">
        <v>3609</v>
      </c>
      <c r="D244" s="2">
        <v>16</v>
      </c>
      <c r="E244" s="2">
        <v>1</v>
      </c>
      <c r="F244" s="2">
        <v>73.3</v>
      </c>
      <c r="G244" t="str">
        <f t="shared" si="9"/>
        <v>Vesturland</v>
      </c>
      <c r="H244">
        <f t="shared" si="10"/>
        <v>1172.8</v>
      </c>
      <c r="I244">
        <f t="shared" si="11"/>
        <v>180.43076923076922</v>
      </c>
    </row>
    <row r="245" spans="1:9" x14ac:dyDescent="0.45">
      <c r="A245" s="2">
        <v>2018</v>
      </c>
      <c r="B245" s="2" t="s">
        <v>21</v>
      </c>
      <c r="C245" s="2">
        <v>3609</v>
      </c>
      <c r="D245" s="2">
        <v>9</v>
      </c>
      <c r="E245" s="2">
        <v>5</v>
      </c>
      <c r="F245" s="2">
        <v>104.21</v>
      </c>
      <c r="G245" t="str">
        <f t="shared" si="9"/>
        <v>Vesturland</v>
      </c>
      <c r="H245">
        <f t="shared" si="10"/>
        <v>937.89</v>
      </c>
      <c r="I245">
        <f t="shared" si="11"/>
        <v>144.29076923076923</v>
      </c>
    </row>
    <row r="246" spans="1:9" x14ac:dyDescent="0.45">
      <c r="A246" s="2">
        <v>2019</v>
      </c>
      <c r="B246" s="2" t="s">
        <v>21</v>
      </c>
      <c r="C246" s="2">
        <v>3609</v>
      </c>
      <c r="D246" s="2">
        <v>30</v>
      </c>
      <c r="E246" s="2">
        <v>2</v>
      </c>
      <c r="F246" s="2">
        <v>86.24</v>
      </c>
      <c r="G246" t="str">
        <f t="shared" si="9"/>
        <v>Vesturland</v>
      </c>
      <c r="H246">
        <f t="shared" si="10"/>
        <v>2587.1999999999998</v>
      </c>
      <c r="I246">
        <f t="shared" si="11"/>
        <v>398.03076923076918</v>
      </c>
    </row>
    <row r="247" spans="1:9" x14ac:dyDescent="0.45">
      <c r="A247" s="2">
        <v>2020</v>
      </c>
      <c r="B247" s="2" t="s">
        <v>21</v>
      </c>
      <c r="C247" s="2">
        <v>3609</v>
      </c>
      <c r="D247" s="2">
        <v>7</v>
      </c>
      <c r="E247" s="2">
        <v>7</v>
      </c>
      <c r="F247" s="2">
        <v>163.30000000000001</v>
      </c>
      <c r="G247" t="str">
        <f t="shared" si="9"/>
        <v>Vesturland</v>
      </c>
      <c r="H247">
        <f t="shared" si="10"/>
        <v>1143.1000000000001</v>
      </c>
      <c r="I247">
        <f t="shared" si="11"/>
        <v>175.86153846153849</v>
      </c>
    </row>
    <row r="248" spans="1:9" x14ac:dyDescent="0.45">
      <c r="A248" s="2">
        <v>2021</v>
      </c>
      <c r="B248" s="2" t="s">
        <v>21</v>
      </c>
      <c r="C248" s="2">
        <v>3609</v>
      </c>
      <c r="D248" s="2">
        <v>2</v>
      </c>
      <c r="E248" s="2">
        <v>2</v>
      </c>
      <c r="F248" s="2">
        <v>157.6</v>
      </c>
      <c r="G248" t="str">
        <f t="shared" si="9"/>
        <v>Vesturland</v>
      </c>
      <c r="H248">
        <f t="shared" si="10"/>
        <v>315.2</v>
      </c>
      <c r="I248">
        <f t="shared" si="11"/>
        <v>48.492307692307691</v>
      </c>
    </row>
    <row r="249" spans="1:9" x14ac:dyDescent="0.45">
      <c r="A249" s="2">
        <v>2022</v>
      </c>
      <c r="B249" s="2" t="s">
        <v>21</v>
      </c>
      <c r="C249" s="2">
        <v>3609</v>
      </c>
      <c r="D249" s="2">
        <v>10</v>
      </c>
      <c r="E249" s="2">
        <v>6</v>
      </c>
      <c r="F249" s="2">
        <v>100.31</v>
      </c>
      <c r="G249" t="str">
        <f t="shared" si="9"/>
        <v>Vesturland</v>
      </c>
      <c r="H249">
        <f t="shared" si="10"/>
        <v>1003.1</v>
      </c>
      <c r="I249">
        <f t="shared" si="11"/>
        <v>154.32307692307694</v>
      </c>
    </row>
    <row r="250" spans="1:9" x14ac:dyDescent="0.45">
      <c r="A250" s="2">
        <v>2023</v>
      </c>
      <c r="B250" s="2" t="s">
        <v>21</v>
      </c>
      <c r="C250" s="2">
        <v>3609</v>
      </c>
      <c r="D250" s="2">
        <v>37</v>
      </c>
      <c r="E250" s="2">
        <v>24</v>
      </c>
      <c r="F250" s="2">
        <v>106.34</v>
      </c>
      <c r="G250" t="str">
        <f t="shared" si="9"/>
        <v>Vesturland</v>
      </c>
      <c r="H250">
        <f t="shared" si="10"/>
        <v>3934.58</v>
      </c>
      <c r="I250">
        <f t="shared" si="11"/>
        <v>605.31999999999994</v>
      </c>
    </row>
    <row r="251" spans="1:9" x14ac:dyDescent="0.45">
      <c r="A251" s="2">
        <v>2024</v>
      </c>
      <c r="B251" s="2" t="s">
        <v>21</v>
      </c>
      <c r="C251" s="2">
        <v>3609</v>
      </c>
      <c r="D251" s="2">
        <v>27</v>
      </c>
      <c r="E251" s="2">
        <v>15</v>
      </c>
      <c r="F251" s="2">
        <v>104.71</v>
      </c>
      <c r="G251" t="str">
        <f t="shared" si="9"/>
        <v>Vesturland</v>
      </c>
      <c r="H251">
        <f t="shared" si="10"/>
        <v>2827.1699999999996</v>
      </c>
      <c r="I251">
        <f t="shared" si="11"/>
        <v>434.94923076923072</v>
      </c>
    </row>
    <row r="252" spans="1:9" x14ac:dyDescent="0.45">
      <c r="A252" s="2">
        <v>2006</v>
      </c>
      <c r="B252" s="2" t="s">
        <v>22</v>
      </c>
      <c r="C252" s="2">
        <v>3709</v>
      </c>
      <c r="D252" s="2">
        <v>1</v>
      </c>
      <c r="E252" s="2">
        <v>1</v>
      </c>
      <c r="F252" s="2">
        <v>146.69999999999999</v>
      </c>
      <c r="G252" t="str">
        <f t="shared" si="9"/>
        <v>Vesturland</v>
      </c>
      <c r="H252">
        <f t="shared" si="10"/>
        <v>146.69999999999999</v>
      </c>
      <c r="I252">
        <f t="shared" si="11"/>
        <v>22.569230769230767</v>
      </c>
    </row>
    <row r="253" spans="1:9" x14ac:dyDescent="0.45">
      <c r="A253" s="2">
        <v>2009</v>
      </c>
      <c r="B253" s="2" t="s">
        <v>22</v>
      </c>
      <c r="C253" s="2">
        <v>3709</v>
      </c>
      <c r="D253" s="2">
        <v>9</v>
      </c>
      <c r="E253" s="2">
        <v>4</v>
      </c>
      <c r="F253" s="2">
        <v>110.99</v>
      </c>
      <c r="G253" t="str">
        <f t="shared" si="9"/>
        <v>Vesturland</v>
      </c>
      <c r="H253">
        <f t="shared" si="10"/>
        <v>998.91</v>
      </c>
      <c r="I253">
        <f t="shared" si="11"/>
        <v>153.67846153846153</v>
      </c>
    </row>
    <row r="254" spans="1:9" x14ac:dyDescent="0.45">
      <c r="A254" s="2">
        <v>2011</v>
      </c>
      <c r="B254" s="2" t="s">
        <v>22</v>
      </c>
      <c r="C254" s="2">
        <v>3709</v>
      </c>
      <c r="D254" s="2">
        <v>1</v>
      </c>
      <c r="E254" s="2">
        <v>1</v>
      </c>
      <c r="F254" s="2">
        <v>101.1</v>
      </c>
      <c r="G254" t="str">
        <f t="shared" si="9"/>
        <v>Vesturland</v>
      </c>
      <c r="H254">
        <f t="shared" si="10"/>
        <v>101.1</v>
      </c>
      <c r="I254">
        <f t="shared" si="11"/>
        <v>15.553846153846154</v>
      </c>
    </row>
    <row r="255" spans="1:9" x14ac:dyDescent="0.45">
      <c r="A255" s="2">
        <v>2018</v>
      </c>
      <c r="B255" s="2" t="s">
        <v>22</v>
      </c>
      <c r="C255" s="2">
        <v>3709</v>
      </c>
      <c r="D255" s="2">
        <v>1</v>
      </c>
      <c r="E255" s="2">
        <v>1</v>
      </c>
      <c r="F255" s="2">
        <v>91.6</v>
      </c>
      <c r="G255" t="str">
        <f t="shared" si="9"/>
        <v>Vesturland</v>
      </c>
      <c r="H255">
        <f t="shared" si="10"/>
        <v>91.6</v>
      </c>
      <c r="I255">
        <f t="shared" si="11"/>
        <v>14.092307692307692</v>
      </c>
    </row>
    <row r="256" spans="1:9" x14ac:dyDescent="0.45">
      <c r="A256" s="2">
        <v>2020</v>
      </c>
      <c r="B256" s="2" t="s">
        <v>22</v>
      </c>
      <c r="C256" s="2">
        <v>3709</v>
      </c>
      <c r="D256" s="2">
        <v>1</v>
      </c>
      <c r="E256" s="2">
        <v>1</v>
      </c>
      <c r="F256" s="2">
        <v>82.6</v>
      </c>
      <c r="G256" t="str">
        <f t="shared" si="9"/>
        <v>Vesturland</v>
      </c>
      <c r="H256">
        <f t="shared" si="10"/>
        <v>82.6</v>
      </c>
      <c r="I256">
        <f t="shared" si="11"/>
        <v>12.707692307692307</v>
      </c>
    </row>
    <row r="257" spans="1:9" x14ac:dyDescent="0.45">
      <c r="A257" s="2">
        <v>2023</v>
      </c>
      <c r="B257" s="2" t="s">
        <v>22</v>
      </c>
      <c r="C257" s="2">
        <v>3709</v>
      </c>
      <c r="D257" s="2">
        <v>8</v>
      </c>
      <c r="E257" s="2">
        <v>1</v>
      </c>
      <c r="F257" s="2">
        <v>71.44</v>
      </c>
      <c r="G257" t="str">
        <f t="shared" si="9"/>
        <v>Vesturland</v>
      </c>
      <c r="H257">
        <f t="shared" si="10"/>
        <v>571.52</v>
      </c>
      <c r="I257">
        <f t="shared" si="11"/>
        <v>87.926153846153838</v>
      </c>
    </row>
    <row r="258" spans="1:9" x14ac:dyDescent="0.45">
      <c r="A258" s="2">
        <v>2007</v>
      </c>
      <c r="B258" s="2" t="s">
        <v>23</v>
      </c>
      <c r="C258" s="2">
        <v>3713</v>
      </c>
      <c r="D258" s="2">
        <v>1</v>
      </c>
      <c r="E258" s="2">
        <v>1</v>
      </c>
      <c r="F258" s="2">
        <v>130.80000000000001</v>
      </c>
      <c r="G258" t="str">
        <f t="shared" ref="G258:G321" si="12">IF(OR(B258="Reykjavíkurborg",B258="Kópavogsbær",B258="Seltjarnarnesbær",B258="Garðabær",B258="Hafnarfjarðarkaupstaður",B258="Mosfellsbær",B258="Kjósarhreppur"),"Höfuðborgarsvæðið",IF(OR(B258="Reykjanesbær",B258="Grindavíkurbær",B258="Sveitarfélagið Vogar",B258="Sveitarfélagið Álftanes",B258="Suðurnesjabær"),"Suðurnes",IF(OR(B258="Akraneskaupstaður",B258="Borgarbyggð",B258="Stykkishólmur",B258="Stykkishólmsbær",B258="Grundarfjarðarbær",B258="Snæfellsbær",B258="Eyja- og Miklaholtshreppur",B258="Skorradalshreppur",B258="Hvalfjarðarsveit",B258="Dalabyggð"),"Vesturland",IF(OR(B258="Ísafjarðarbær",B258="Bolungarvíkurkaupstaður",B258="Reykhólahreppur",B258="Vesturbyggð",B258="Súðavíkurhreppur",B258="Árneshreppur",B258="Kaldrananeshreppur",B258="Strandabyggð"),"Vestfirðir",IF(OR(B258="Skagafjörður",B258="Húnaþing vestra",B258="Sveitarfélagið Skagaströnd",B258="Húnabyggð"),"Norðurland vestra",IF(OR(B258="Akureyrarbær",B258="Akureyri",B258="Fjallabyggð",B258="Dalvíkurbyggð",B258="Eyjafjarðarsveit",B258="Hörgársveit",B258="Svalbarðsstrandarhreppur",B258="Grýtubakkahreppur",B258="Norðurþing",B258="Tjörneshreppur",B258="Þingeyjarsveit",B258="Langanesbyggð"),"Norðurland eystra",IF(OR(B258="Fjarðabyggð",B258="Fjarðarbyggð",B258="Múlaþing",B258="Vopnafjarðarhreppur",B258="Fljótsdalshreppur"),"Austurland",IF(OR(B258="Vestmannaeyjar",B258="Sveitarfélagið Árborg",B258="Sveitarfélagið Hornafjörður",B258="Mýrdalshreppur",B258="Skarftárhreppur",B258="Ásahreppur",B258="Rangárþing eystra",B258="Rangárþing ytra",B258="Hrunamannahreppur",B258="Hveragerði",B258="Sveitarfélagið Ölfus",B258="Grímsnes- og Grafningshreppur",B258="Skeiða- og Gnúpverjahreppur",B258="Bláskógabyggð",B258="Flóahreppur"),"Suðurland","Óþekkt"))))))))</f>
        <v>Vesturland</v>
      </c>
      <c r="H258">
        <f t="shared" ref="H258:H321" si="13">F258*D258</f>
        <v>130.80000000000001</v>
      </c>
      <c r="I258">
        <f t="shared" si="11"/>
        <v>20.123076923076926</v>
      </c>
    </row>
    <row r="259" spans="1:9" x14ac:dyDescent="0.45">
      <c r="A259" s="2">
        <v>2010</v>
      </c>
      <c r="B259" s="2" t="s">
        <v>23</v>
      </c>
      <c r="C259" s="2">
        <v>3713</v>
      </c>
      <c r="D259" s="2">
        <v>1</v>
      </c>
      <c r="E259" s="2">
        <v>1</v>
      </c>
      <c r="F259" s="2">
        <v>111.4</v>
      </c>
      <c r="G259" t="str">
        <f t="shared" si="12"/>
        <v>Vesturland</v>
      </c>
      <c r="H259">
        <f t="shared" si="13"/>
        <v>111.4</v>
      </c>
      <c r="I259">
        <f t="shared" ref="I259:I322" si="14">H259/6.5</f>
        <v>17.138461538461538</v>
      </c>
    </row>
    <row r="260" spans="1:9" x14ac:dyDescent="0.45">
      <c r="A260" s="2">
        <v>2014</v>
      </c>
      <c r="B260" s="2" t="s">
        <v>23</v>
      </c>
      <c r="C260" s="2">
        <v>3713</v>
      </c>
      <c r="D260" s="2">
        <v>1</v>
      </c>
      <c r="E260" s="2">
        <v>1</v>
      </c>
      <c r="F260" s="2">
        <v>80.3</v>
      </c>
      <c r="G260" t="str">
        <f t="shared" si="12"/>
        <v>Vesturland</v>
      </c>
      <c r="H260">
        <f t="shared" si="13"/>
        <v>80.3</v>
      </c>
      <c r="I260">
        <f t="shared" si="14"/>
        <v>12.353846153846153</v>
      </c>
    </row>
    <row r="261" spans="1:9" x14ac:dyDescent="0.45">
      <c r="A261" s="2">
        <v>2017</v>
      </c>
      <c r="B261" s="2" t="s">
        <v>23</v>
      </c>
      <c r="C261" s="2">
        <v>3713</v>
      </c>
      <c r="D261" s="2">
        <v>1</v>
      </c>
      <c r="E261" s="2">
        <v>1</v>
      </c>
      <c r="F261" s="2">
        <v>62.2</v>
      </c>
      <c r="G261" t="str">
        <f t="shared" si="12"/>
        <v>Vesturland</v>
      </c>
      <c r="H261">
        <f t="shared" si="13"/>
        <v>62.2</v>
      </c>
      <c r="I261">
        <f t="shared" si="14"/>
        <v>9.569230769230769</v>
      </c>
    </row>
    <row r="262" spans="1:9" x14ac:dyDescent="0.45">
      <c r="A262" s="2">
        <v>2019</v>
      </c>
      <c r="B262" s="2" t="s">
        <v>23</v>
      </c>
      <c r="C262" s="2">
        <v>3713</v>
      </c>
      <c r="D262" s="2">
        <v>2</v>
      </c>
      <c r="E262" s="2">
        <v>2</v>
      </c>
      <c r="F262" s="2">
        <v>142.25</v>
      </c>
      <c r="G262" t="str">
        <f t="shared" si="12"/>
        <v>Vesturland</v>
      </c>
      <c r="H262">
        <f t="shared" si="13"/>
        <v>284.5</v>
      </c>
      <c r="I262">
        <f t="shared" si="14"/>
        <v>43.769230769230766</v>
      </c>
    </row>
    <row r="263" spans="1:9" x14ac:dyDescent="0.45">
      <c r="A263" s="2">
        <v>2006</v>
      </c>
      <c r="B263" s="2" t="s">
        <v>24</v>
      </c>
      <c r="C263" s="2">
        <v>3714</v>
      </c>
      <c r="D263" s="2">
        <v>4</v>
      </c>
      <c r="E263" s="2">
        <v>3</v>
      </c>
      <c r="F263" s="2">
        <v>129.19999999999999</v>
      </c>
      <c r="G263" t="str">
        <f t="shared" si="12"/>
        <v>Vesturland</v>
      </c>
      <c r="H263">
        <f t="shared" si="13"/>
        <v>516.79999999999995</v>
      </c>
      <c r="I263">
        <f t="shared" si="14"/>
        <v>79.507692307692295</v>
      </c>
    </row>
    <row r="264" spans="1:9" x14ac:dyDescent="0.45">
      <c r="A264" s="2">
        <v>2007</v>
      </c>
      <c r="B264" s="2" t="s">
        <v>24</v>
      </c>
      <c r="C264" s="2">
        <v>3714</v>
      </c>
      <c r="D264" s="2">
        <v>20</v>
      </c>
      <c r="E264" s="2">
        <v>12</v>
      </c>
      <c r="F264" s="2">
        <v>98.63</v>
      </c>
      <c r="G264" t="str">
        <f t="shared" si="12"/>
        <v>Vesturland</v>
      </c>
      <c r="H264">
        <f t="shared" si="13"/>
        <v>1972.6</v>
      </c>
      <c r="I264">
        <f t="shared" si="14"/>
        <v>303.47692307692307</v>
      </c>
    </row>
    <row r="265" spans="1:9" x14ac:dyDescent="0.45">
      <c r="A265" s="2">
        <v>2008</v>
      </c>
      <c r="B265" s="2" t="s">
        <v>24</v>
      </c>
      <c r="C265" s="2">
        <v>3714</v>
      </c>
      <c r="D265" s="2">
        <v>12</v>
      </c>
      <c r="E265" s="2">
        <v>4</v>
      </c>
      <c r="F265" s="2">
        <v>101.27</v>
      </c>
      <c r="G265" t="str">
        <f t="shared" si="12"/>
        <v>Vesturland</v>
      </c>
      <c r="H265">
        <f t="shared" si="13"/>
        <v>1215.24</v>
      </c>
      <c r="I265">
        <f t="shared" si="14"/>
        <v>186.96</v>
      </c>
    </row>
    <row r="266" spans="1:9" x14ac:dyDescent="0.45">
      <c r="A266" s="2">
        <v>2009</v>
      </c>
      <c r="B266" s="2" t="s">
        <v>24</v>
      </c>
      <c r="C266" s="2">
        <v>3714</v>
      </c>
      <c r="D266" s="2">
        <v>1</v>
      </c>
      <c r="E266" s="2">
        <v>1</v>
      </c>
      <c r="F266" s="2">
        <v>101.1</v>
      </c>
      <c r="G266" t="str">
        <f t="shared" si="12"/>
        <v>Vesturland</v>
      </c>
      <c r="H266">
        <f t="shared" si="13"/>
        <v>101.1</v>
      </c>
      <c r="I266">
        <f t="shared" si="14"/>
        <v>15.553846153846154</v>
      </c>
    </row>
    <row r="267" spans="1:9" x14ac:dyDescent="0.45">
      <c r="A267" s="2">
        <v>2010</v>
      </c>
      <c r="B267" s="2" t="s">
        <v>24</v>
      </c>
      <c r="C267" s="2">
        <v>3714</v>
      </c>
      <c r="D267" s="2">
        <v>1</v>
      </c>
      <c r="E267" s="2">
        <v>1</v>
      </c>
      <c r="F267" s="2">
        <v>194.3</v>
      </c>
      <c r="G267" t="str">
        <f t="shared" si="12"/>
        <v>Vesturland</v>
      </c>
      <c r="H267">
        <f t="shared" si="13"/>
        <v>194.3</v>
      </c>
      <c r="I267">
        <f t="shared" si="14"/>
        <v>29.892307692307693</v>
      </c>
    </row>
    <row r="268" spans="1:9" x14ac:dyDescent="0.45">
      <c r="A268" s="2">
        <v>2011</v>
      </c>
      <c r="B268" s="2" t="s">
        <v>24</v>
      </c>
      <c r="C268" s="2">
        <v>3714</v>
      </c>
      <c r="D268" s="2">
        <v>1</v>
      </c>
      <c r="E268" s="2">
        <v>1</v>
      </c>
      <c r="F268" s="2">
        <v>283.5</v>
      </c>
      <c r="G268" t="str">
        <f t="shared" si="12"/>
        <v>Vesturland</v>
      </c>
      <c r="H268">
        <f t="shared" si="13"/>
        <v>283.5</v>
      </c>
      <c r="I268">
        <f t="shared" si="14"/>
        <v>43.615384615384613</v>
      </c>
    </row>
    <row r="269" spans="1:9" x14ac:dyDescent="0.45">
      <c r="A269" s="2">
        <v>2012</v>
      </c>
      <c r="B269" s="2" t="s">
        <v>24</v>
      </c>
      <c r="C269" s="2">
        <v>3714</v>
      </c>
      <c r="D269" s="2">
        <v>1</v>
      </c>
      <c r="E269" s="2">
        <v>1</v>
      </c>
      <c r="F269" s="2">
        <v>147.6</v>
      </c>
      <c r="G269" t="str">
        <f t="shared" si="12"/>
        <v>Vesturland</v>
      </c>
      <c r="H269">
        <f t="shared" si="13"/>
        <v>147.6</v>
      </c>
      <c r="I269">
        <f t="shared" si="14"/>
        <v>22.707692307692305</v>
      </c>
    </row>
    <row r="270" spans="1:9" x14ac:dyDescent="0.45">
      <c r="A270" s="2">
        <v>2016</v>
      </c>
      <c r="B270" s="2" t="s">
        <v>24</v>
      </c>
      <c r="C270" s="2">
        <v>3714</v>
      </c>
      <c r="D270" s="2">
        <v>1</v>
      </c>
      <c r="E270" s="2">
        <v>1</v>
      </c>
      <c r="F270" s="2">
        <v>137</v>
      </c>
      <c r="G270" t="str">
        <f t="shared" si="12"/>
        <v>Vesturland</v>
      </c>
      <c r="H270">
        <f t="shared" si="13"/>
        <v>137</v>
      </c>
      <c r="I270">
        <f t="shared" si="14"/>
        <v>21.076923076923077</v>
      </c>
    </row>
    <row r="271" spans="1:9" x14ac:dyDescent="0.45">
      <c r="A271" s="2">
        <v>2022</v>
      </c>
      <c r="B271" s="2" t="s">
        <v>24</v>
      </c>
      <c r="C271" s="2">
        <v>3714</v>
      </c>
      <c r="D271" s="2">
        <v>5</v>
      </c>
      <c r="E271" s="2">
        <v>1</v>
      </c>
      <c r="F271" s="2">
        <v>55.46</v>
      </c>
      <c r="G271" t="str">
        <f t="shared" si="12"/>
        <v>Vesturland</v>
      </c>
      <c r="H271">
        <f t="shared" si="13"/>
        <v>277.3</v>
      </c>
      <c r="I271">
        <f t="shared" si="14"/>
        <v>42.661538461538463</v>
      </c>
    </row>
    <row r="272" spans="1:9" x14ac:dyDescent="0.45">
      <c r="A272" s="2">
        <v>2023</v>
      </c>
      <c r="B272" s="2" t="s">
        <v>24</v>
      </c>
      <c r="C272" s="2">
        <v>3714</v>
      </c>
      <c r="D272" s="2">
        <v>1</v>
      </c>
      <c r="E272" s="2">
        <v>1</v>
      </c>
      <c r="F272" s="2">
        <v>183</v>
      </c>
      <c r="G272" t="str">
        <f t="shared" si="12"/>
        <v>Vesturland</v>
      </c>
      <c r="H272">
        <f t="shared" si="13"/>
        <v>183</v>
      </c>
      <c r="I272">
        <f t="shared" si="14"/>
        <v>28.153846153846153</v>
      </c>
    </row>
    <row r="273" spans="1:9" x14ac:dyDescent="0.45">
      <c r="A273" s="2">
        <v>2024</v>
      </c>
      <c r="B273" s="2" t="s">
        <v>24</v>
      </c>
      <c r="C273" s="2">
        <v>3714</v>
      </c>
      <c r="D273" s="2">
        <v>6</v>
      </c>
      <c r="E273" s="2">
        <v>2</v>
      </c>
      <c r="F273" s="2">
        <v>85.3</v>
      </c>
      <c r="G273" t="str">
        <f t="shared" si="12"/>
        <v>Vesturland</v>
      </c>
      <c r="H273">
        <f t="shared" si="13"/>
        <v>511.79999999999995</v>
      </c>
      <c r="I273">
        <f t="shared" si="14"/>
        <v>78.738461538461536</v>
      </c>
    </row>
    <row r="274" spans="1:9" x14ac:dyDescent="0.45">
      <c r="A274" s="2">
        <v>2006</v>
      </c>
      <c r="B274" s="2" t="s">
        <v>25</v>
      </c>
      <c r="C274" s="2">
        <v>3716</v>
      </c>
      <c r="D274" s="2">
        <v>16</v>
      </c>
      <c r="E274" s="2">
        <v>10</v>
      </c>
      <c r="F274" s="2">
        <v>100.88</v>
      </c>
      <c r="G274" t="str">
        <f t="shared" si="12"/>
        <v>Vesturland</v>
      </c>
      <c r="H274">
        <f t="shared" si="13"/>
        <v>1614.08</v>
      </c>
      <c r="I274">
        <f t="shared" si="14"/>
        <v>248.32</v>
      </c>
    </row>
    <row r="275" spans="1:9" x14ac:dyDescent="0.45">
      <c r="A275" s="2">
        <v>2007</v>
      </c>
      <c r="B275" s="2" t="s">
        <v>25</v>
      </c>
      <c r="C275" s="2">
        <v>3716</v>
      </c>
      <c r="D275" s="2">
        <v>10</v>
      </c>
      <c r="E275" s="2">
        <v>5</v>
      </c>
      <c r="F275" s="2">
        <v>89.09</v>
      </c>
      <c r="G275" t="str">
        <f t="shared" si="12"/>
        <v>Vesturland</v>
      </c>
      <c r="H275">
        <f t="shared" si="13"/>
        <v>890.90000000000009</v>
      </c>
      <c r="I275">
        <f t="shared" si="14"/>
        <v>137.06153846153848</v>
      </c>
    </row>
    <row r="276" spans="1:9" x14ac:dyDescent="0.45">
      <c r="A276" s="2">
        <v>2008</v>
      </c>
      <c r="B276" s="2" t="s">
        <v>25</v>
      </c>
      <c r="C276" s="2">
        <v>3716</v>
      </c>
      <c r="D276" s="2">
        <v>5</v>
      </c>
      <c r="E276" s="2">
        <v>5</v>
      </c>
      <c r="F276" s="2">
        <v>136.28</v>
      </c>
      <c r="G276" t="str">
        <f t="shared" si="12"/>
        <v>Vesturland</v>
      </c>
      <c r="H276">
        <f t="shared" si="13"/>
        <v>681.4</v>
      </c>
      <c r="I276">
        <f t="shared" si="14"/>
        <v>104.83076923076922</v>
      </c>
    </row>
    <row r="277" spans="1:9" x14ac:dyDescent="0.45">
      <c r="A277" s="2">
        <v>2009</v>
      </c>
      <c r="B277" s="2" t="s">
        <v>25</v>
      </c>
      <c r="C277" s="2">
        <v>3716</v>
      </c>
      <c r="D277" s="2">
        <v>8</v>
      </c>
      <c r="E277" s="2">
        <v>7</v>
      </c>
      <c r="F277" s="2">
        <v>122.03</v>
      </c>
      <c r="G277" t="str">
        <f t="shared" si="12"/>
        <v>Vesturland</v>
      </c>
      <c r="H277">
        <f t="shared" si="13"/>
        <v>976.24</v>
      </c>
      <c r="I277">
        <f t="shared" si="14"/>
        <v>150.19076923076923</v>
      </c>
    </row>
    <row r="278" spans="1:9" x14ac:dyDescent="0.45">
      <c r="A278" s="2">
        <v>2010</v>
      </c>
      <c r="B278" s="2" t="s">
        <v>25</v>
      </c>
      <c r="C278" s="2">
        <v>3716</v>
      </c>
      <c r="D278" s="2">
        <v>4</v>
      </c>
      <c r="E278" s="2">
        <v>4</v>
      </c>
      <c r="F278" s="2">
        <v>143.43</v>
      </c>
      <c r="G278" t="str">
        <f t="shared" si="12"/>
        <v>Vesturland</v>
      </c>
      <c r="H278">
        <f t="shared" si="13"/>
        <v>573.72</v>
      </c>
      <c r="I278">
        <f t="shared" si="14"/>
        <v>88.264615384615382</v>
      </c>
    </row>
    <row r="279" spans="1:9" x14ac:dyDescent="0.45">
      <c r="A279" s="2">
        <v>2011</v>
      </c>
      <c r="B279" s="2" t="s">
        <v>25</v>
      </c>
      <c r="C279" s="2">
        <v>3716</v>
      </c>
      <c r="D279" s="2">
        <v>1</v>
      </c>
      <c r="E279" s="2">
        <v>1</v>
      </c>
      <c r="F279" s="2">
        <v>116.6</v>
      </c>
      <c r="G279" t="str">
        <f t="shared" si="12"/>
        <v>Vesturland</v>
      </c>
      <c r="H279">
        <f t="shared" si="13"/>
        <v>116.6</v>
      </c>
      <c r="I279">
        <f t="shared" si="14"/>
        <v>17.938461538461539</v>
      </c>
    </row>
    <row r="280" spans="1:9" x14ac:dyDescent="0.45">
      <c r="A280" s="2">
        <v>2012</v>
      </c>
      <c r="B280" s="2" t="s">
        <v>25</v>
      </c>
      <c r="C280" s="2">
        <v>3716</v>
      </c>
      <c r="D280" s="2">
        <v>2</v>
      </c>
      <c r="E280" s="2">
        <v>2</v>
      </c>
      <c r="F280" s="2">
        <v>122.9</v>
      </c>
      <c r="G280" t="str">
        <f t="shared" si="12"/>
        <v>Vesturland</v>
      </c>
      <c r="H280">
        <f t="shared" si="13"/>
        <v>245.8</v>
      </c>
      <c r="I280">
        <f t="shared" si="14"/>
        <v>37.815384615384616</v>
      </c>
    </row>
    <row r="281" spans="1:9" x14ac:dyDescent="0.45">
      <c r="A281" s="2">
        <v>2014</v>
      </c>
      <c r="B281" s="2" t="s">
        <v>25</v>
      </c>
      <c r="C281" s="2">
        <v>3716</v>
      </c>
      <c r="D281" s="2">
        <v>1</v>
      </c>
      <c r="E281" s="2">
        <v>1</v>
      </c>
      <c r="F281" s="2">
        <v>143.69999999999999</v>
      </c>
      <c r="G281" t="str">
        <f t="shared" si="12"/>
        <v>Vesturland</v>
      </c>
      <c r="H281">
        <f t="shared" si="13"/>
        <v>143.69999999999999</v>
      </c>
      <c r="I281">
        <f t="shared" si="14"/>
        <v>22.107692307692307</v>
      </c>
    </row>
    <row r="282" spans="1:9" x14ac:dyDescent="0.45">
      <c r="A282" s="2">
        <v>2017</v>
      </c>
      <c r="B282" s="2" t="s">
        <v>25</v>
      </c>
      <c r="C282" s="2">
        <v>3716</v>
      </c>
      <c r="D282" s="2">
        <v>6</v>
      </c>
      <c r="E282" s="2">
        <v>3</v>
      </c>
      <c r="F282" s="2">
        <v>118.55</v>
      </c>
      <c r="G282" t="str">
        <f t="shared" si="12"/>
        <v>Vesturland</v>
      </c>
      <c r="H282">
        <f t="shared" si="13"/>
        <v>711.3</v>
      </c>
      <c r="I282">
        <f t="shared" si="14"/>
        <v>109.43076923076923</v>
      </c>
    </row>
    <row r="283" spans="1:9" x14ac:dyDescent="0.45">
      <c r="A283" s="2">
        <v>2018</v>
      </c>
      <c r="B283" s="2" t="s">
        <v>25</v>
      </c>
      <c r="C283" s="2">
        <v>3716</v>
      </c>
      <c r="D283" s="2">
        <v>5</v>
      </c>
      <c r="E283" s="2">
        <v>2</v>
      </c>
      <c r="F283" s="2">
        <v>92.3</v>
      </c>
      <c r="G283" t="str">
        <f t="shared" si="12"/>
        <v>Vesturland</v>
      </c>
      <c r="H283">
        <f t="shared" si="13"/>
        <v>461.5</v>
      </c>
      <c r="I283">
        <f t="shared" si="14"/>
        <v>71</v>
      </c>
    </row>
    <row r="284" spans="1:9" x14ac:dyDescent="0.45">
      <c r="A284" s="2">
        <v>2019</v>
      </c>
      <c r="B284" s="2" t="s">
        <v>25</v>
      </c>
      <c r="C284" s="2">
        <v>3716</v>
      </c>
      <c r="D284" s="2">
        <v>1</v>
      </c>
      <c r="E284" s="2">
        <v>1</v>
      </c>
      <c r="F284" s="2">
        <v>152.4</v>
      </c>
      <c r="G284" t="str">
        <f t="shared" si="12"/>
        <v>Vesturland</v>
      </c>
      <c r="H284">
        <f t="shared" si="13"/>
        <v>152.4</v>
      </c>
      <c r="I284">
        <f t="shared" si="14"/>
        <v>23.446153846153848</v>
      </c>
    </row>
    <row r="285" spans="1:9" x14ac:dyDescent="0.45">
      <c r="A285" s="2">
        <v>2020</v>
      </c>
      <c r="B285" s="2" t="s">
        <v>25</v>
      </c>
      <c r="C285" s="2">
        <v>3716</v>
      </c>
      <c r="D285" s="2">
        <v>1</v>
      </c>
      <c r="E285" s="2">
        <v>1</v>
      </c>
      <c r="F285" s="2">
        <v>86.5</v>
      </c>
      <c r="G285" t="str">
        <f t="shared" si="12"/>
        <v>Vesturland</v>
      </c>
      <c r="H285">
        <f t="shared" si="13"/>
        <v>86.5</v>
      </c>
      <c r="I285">
        <f t="shared" si="14"/>
        <v>13.307692307692308</v>
      </c>
    </row>
    <row r="286" spans="1:9" x14ac:dyDescent="0.45">
      <c r="A286" s="2">
        <v>2021</v>
      </c>
      <c r="B286" s="2" t="s">
        <v>25</v>
      </c>
      <c r="C286" s="2">
        <v>3716</v>
      </c>
      <c r="D286" s="2">
        <v>4</v>
      </c>
      <c r="E286" s="2">
        <v>3</v>
      </c>
      <c r="F286" s="2">
        <v>112.63</v>
      </c>
      <c r="G286" t="str">
        <f t="shared" si="12"/>
        <v>Vesturland</v>
      </c>
      <c r="H286">
        <f t="shared" si="13"/>
        <v>450.52</v>
      </c>
      <c r="I286">
        <f t="shared" si="14"/>
        <v>69.310769230769225</v>
      </c>
    </row>
    <row r="287" spans="1:9" x14ac:dyDescent="0.45">
      <c r="A287" s="2">
        <v>2022</v>
      </c>
      <c r="B287" s="2" t="s">
        <v>26</v>
      </c>
      <c r="C287" s="2">
        <v>3716</v>
      </c>
      <c r="D287" s="2">
        <v>3</v>
      </c>
      <c r="E287" s="2">
        <v>3</v>
      </c>
      <c r="F287" s="2">
        <v>112.7</v>
      </c>
      <c r="G287" t="str">
        <f t="shared" si="12"/>
        <v>Vesturland</v>
      </c>
      <c r="H287">
        <f t="shared" si="13"/>
        <v>338.1</v>
      </c>
      <c r="I287">
        <f t="shared" si="14"/>
        <v>52.015384615384619</v>
      </c>
    </row>
    <row r="288" spans="1:9" x14ac:dyDescent="0.45">
      <c r="A288" s="2">
        <v>2023</v>
      </c>
      <c r="B288" s="2" t="s">
        <v>26</v>
      </c>
      <c r="C288" s="2">
        <v>3716</v>
      </c>
      <c r="D288" s="2">
        <v>3</v>
      </c>
      <c r="E288" s="2">
        <v>3</v>
      </c>
      <c r="F288" s="2">
        <v>114.3</v>
      </c>
      <c r="G288" t="str">
        <f t="shared" si="12"/>
        <v>Vesturland</v>
      </c>
      <c r="H288">
        <f t="shared" si="13"/>
        <v>342.9</v>
      </c>
      <c r="I288">
        <f t="shared" si="14"/>
        <v>52.753846153846148</v>
      </c>
    </row>
    <row r="289" spans="1:9" x14ac:dyDescent="0.45">
      <c r="A289" s="2">
        <v>2024</v>
      </c>
      <c r="B289" s="2" t="s">
        <v>26</v>
      </c>
      <c r="C289" s="2">
        <v>3716</v>
      </c>
      <c r="D289" s="2">
        <v>2</v>
      </c>
      <c r="E289" s="2">
        <v>1</v>
      </c>
      <c r="F289" s="2">
        <v>127.7</v>
      </c>
      <c r="G289" t="str">
        <f t="shared" si="12"/>
        <v>Vesturland</v>
      </c>
      <c r="H289">
        <f t="shared" si="13"/>
        <v>255.4</v>
      </c>
      <c r="I289">
        <f t="shared" si="14"/>
        <v>39.292307692307695</v>
      </c>
    </row>
    <row r="290" spans="1:9" x14ac:dyDescent="0.45">
      <c r="A290" s="2">
        <v>2006</v>
      </c>
      <c r="B290" s="2" t="s">
        <v>27</v>
      </c>
      <c r="C290" s="2">
        <v>3811</v>
      </c>
      <c r="D290" s="2">
        <v>5</v>
      </c>
      <c r="E290" s="2">
        <v>3</v>
      </c>
      <c r="F290" s="2">
        <v>116.06</v>
      </c>
      <c r="G290" t="str">
        <f t="shared" si="12"/>
        <v>Vesturland</v>
      </c>
      <c r="H290">
        <f t="shared" si="13"/>
        <v>580.29999999999995</v>
      </c>
      <c r="I290">
        <f t="shared" si="14"/>
        <v>89.276923076923069</v>
      </c>
    </row>
    <row r="291" spans="1:9" x14ac:dyDescent="0.45">
      <c r="A291" s="2">
        <v>2007</v>
      </c>
      <c r="B291" s="2" t="s">
        <v>27</v>
      </c>
      <c r="C291" s="2">
        <v>3811</v>
      </c>
      <c r="D291" s="2">
        <v>8</v>
      </c>
      <c r="E291" s="2">
        <v>4</v>
      </c>
      <c r="F291" s="2">
        <v>87.41</v>
      </c>
      <c r="G291" t="str">
        <f t="shared" si="12"/>
        <v>Vesturland</v>
      </c>
      <c r="H291">
        <f t="shared" si="13"/>
        <v>699.28</v>
      </c>
      <c r="I291">
        <f t="shared" si="14"/>
        <v>107.58153846153846</v>
      </c>
    </row>
    <row r="292" spans="1:9" x14ac:dyDescent="0.45">
      <c r="A292" s="2">
        <v>2008</v>
      </c>
      <c r="B292" s="2" t="s">
        <v>27</v>
      </c>
      <c r="C292" s="2">
        <v>3811</v>
      </c>
      <c r="D292" s="2">
        <v>2</v>
      </c>
      <c r="E292" s="2">
        <v>1</v>
      </c>
      <c r="F292" s="2">
        <v>157.4</v>
      </c>
      <c r="G292" t="str">
        <f t="shared" si="12"/>
        <v>Vesturland</v>
      </c>
      <c r="H292">
        <f t="shared" si="13"/>
        <v>314.8</v>
      </c>
      <c r="I292">
        <f t="shared" si="14"/>
        <v>48.430769230769229</v>
      </c>
    </row>
    <row r="293" spans="1:9" x14ac:dyDescent="0.45">
      <c r="A293" s="2">
        <v>2009</v>
      </c>
      <c r="B293" s="2" t="s">
        <v>27</v>
      </c>
      <c r="C293" s="2">
        <v>3811</v>
      </c>
      <c r="D293" s="2">
        <v>1</v>
      </c>
      <c r="E293" s="2">
        <v>1</v>
      </c>
      <c r="F293" s="2">
        <v>49.3</v>
      </c>
      <c r="G293" t="str">
        <f t="shared" si="12"/>
        <v>Vesturland</v>
      </c>
      <c r="H293">
        <f t="shared" si="13"/>
        <v>49.3</v>
      </c>
      <c r="I293">
        <f t="shared" si="14"/>
        <v>7.5846153846153843</v>
      </c>
    </row>
    <row r="294" spans="1:9" x14ac:dyDescent="0.45">
      <c r="A294" s="2">
        <v>2016</v>
      </c>
      <c r="B294" s="2" t="s">
        <v>27</v>
      </c>
      <c r="C294" s="2">
        <v>3811</v>
      </c>
      <c r="D294" s="2">
        <v>1</v>
      </c>
      <c r="E294" s="2">
        <v>1</v>
      </c>
      <c r="F294" s="2">
        <v>130</v>
      </c>
      <c r="G294" t="str">
        <f t="shared" si="12"/>
        <v>Vesturland</v>
      </c>
      <c r="H294">
        <f t="shared" si="13"/>
        <v>130</v>
      </c>
      <c r="I294">
        <f t="shared" si="14"/>
        <v>20</v>
      </c>
    </row>
    <row r="295" spans="1:9" x14ac:dyDescent="0.45">
      <c r="A295" s="2">
        <v>2019</v>
      </c>
      <c r="B295" s="2" t="s">
        <v>27</v>
      </c>
      <c r="C295" s="2">
        <v>3811</v>
      </c>
      <c r="D295" s="2">
        <v>4</v>
      </c>
      <c r="E295" s="2">
        <v>4</v>
      </c>
      <c r="F295" s="2">
        <v>118.05</v>
      </c>
      <c r="G295" t="str">
        <f t="shared" si="12"/>
        <v>Vesturland</v>
      </c>
      <c r="H295">
        <f t="shared" si="13"/>
        <v>472.2</v>
      </c>
      <c r="I295">
        <f t="shared" si="14"/>
        <v>72.646153846153851</v>
      </c>
    </row>
    <row r="296" spans="1:9" x14ac:dyDescent="0.45">
      <c r="A296" s="2">
        <v>2020</v>
      </c>
      <c r="B296" s="2" t="s">
        <v>27</v>
      </c>
      <c r="C296" s="2">
        <v>3811</v>
      </c>
      <c r="D296" s="2">
        <v>6</v>
      </c>
      <c r="E296" s="2">
        <v>2</v>
      </c>
      <c r="F296" s="2">
        <v>95.43</v>
      </c>
      <c r="G296" t="str">
        <f t="shared" si="12"/>
        <v>Vesturland</v>
      </c>
      <c r="H296">
        <f t="shared" si="13"/>
        <v>572.58000000000004</v>
      </c>
      <c r="I296">
        <f t="shared" si="14"/>
        <v>88.089230769230781</v>
      </c>
    </row>
    <row r="297" spans="1:9" x14ac:dyDescent="0.45">
      <c r="A297" s="2">
        <v>2023</v>
      </c>
      <c r="B297" s="2" t="s">
        <v>27</v>
      </c>
      <c r="C297" s="2">
        <v>3811</v>
      </c>
      <c r="D297" s="2">
        <v>3</v>
      </c>
      <c r="E297" s="2">
        <v>2</v>
      </c>
      <c r="F297" s="2">
        <v>88.57</v>
      </c>
      <c r="G297" t="str">
        <f t="shared" si="12"/>
        <v>Vesturland</v>
      </c>
      <c r="H297">
        <f t="shared" si="13"/>
        <v>265.70999999999998</v>
      </c>
      <c r="I297">
        <f t="shared" si="14"/>
        <v>40.878461538461536</v>
      </c>
    </row>
    <row r="298" spans="1:9" x14ac:dyDescent="0.45">
      <c r="A298" s="2">
        <v>2008</v>
      </c>
      <c r="B298" s="2" t="s">
        <v>28</v>
      </c>
      <c r="C298" s="2">
        <v>4100</v>
      </c>
      <c r="D298" s="2">
        <v>1</v>
      </c>
      <c r="E298" s="2">
        <v>1</v>
      </c>
      <c r="F298" s="2">
        <v>175.2</v>
      </c>
      <c r="G298" t="str">
        <f t="shared" si="12"/>
        <v>Vestfirðir</v>
      </c>
      <c r="H298">
        <f t="shared" si="13"/>
        <v>175.2</v>
      </c>
      <c r="I298">
        <f t="shared" si="14"/>
        <v>26.95384615384615</v>
      </c>
    </row>
    <row r="299" spans="1:9" x14ac:dyDescent="0.45">
      <c r="A299" s="2">
        <v>2013</v>
      </c>
      <c r="B299" s="2" t="s">
        <v>28</v>
      </c>
      <c r="C299" s="2">
        <v>4100</v>
      </c>
      <c r="D299" s="2">
        <v>15</v>
      </c>
      <c r="E299" s="2">
        <v>1</v>
      </c>
      <c r="F299" s="2">
        <v>87.5</v>
      </c>
      <c r="G299" t="str">
        <f t="shared" si="12"/>
        <v>Vestfirðir</v>
      </c>
      <c r="H299">
        <f t="shared" si="13"/>
        <v>1312.5</v>
      </c>
      <c r="I299">
        <f t="shared" si="14"/>
        <v>201.92307692307693</v>
      </c>
    </row>
    <row r="300" spans="1:9" x14ac:dyDescent="0.45">
      <c r="A300" s="2">
        <v>2022</v>
      </c>
      <c r="B300" s="2" t="s">
        <v>28</v>
      </c>
      <c r="C300" s="2">
        <v>4100</v>
      </c>
      <c r="D300" s="2">
        <v>5</v>
      </c>
      <c r="E300" s="2">
        <v>1</v>
      </c>
      <c r="F300" s="2">
        <v>81.12</v>
      </c>
      <c r="G300" t="str">
        <f t="shared" si="12"/>
        <v>Vestfirðir</v>
      </c>
      <c r="H300">
        <f t="shared" si="13"/>
        <v>405.6</v>
      </c>
      <c r="I300">
        <f t="shared" si="14"/>
        <v>62.400000000000006</v>
      </c>
    </row>
    <row r="301" spans="1:9" x14ac:dyDescent="0.45">
      <c r="A301" s="2">
        <v>2006</v>
      </c>
      <c r="B301" s="2" t="s">
        <v>29</v>
      </c>
      <c r="C301" s="2">
        <v>4200</v>
      </c>
      <c r="D301" s="2">
        <v>2</v>
      </c>
      <c r="E301" s="2">
        <v>2</v>
      </c>
      <c r="F301" s="2">
        <v>171.8</v>
      </c>
      <c r="G301" t="str">
        <f t="shared" si="12"/>
        <v>Vestfirðir</v>
      </c>
      <c r="H301">
        <f t="shared" si="13"/>
        <v>343.6</v>
      </c>
      <c r="I301">
        <f t="shared" si="14"/>
        <v>52.861538461538466</v>
      </c>
    </row>
    <row r="302" spans="1:9" x14ac:dyDescent="0.45">
      <c r="A302" s="2">
        <v>2007</v>
      </c>
      <c r="B302" s="2" t="s">
        <v>29</v>
      </c>
      <c r="C302" s="2">
        <v>4200</v>
      </c>
      <c r="D302" s="2">
        <v>2</v>
      </c>
      <c r="E302" s="2">
        <v>2</v>
      </c>
      <c r="F302" s="2">
        <v>194.15</v>
      </c>
      <c r="G302" t="str">
        <f t="shared" si="12"/>
        <v>Vestfirðir</v>
      </c>
      <c r="H302">
        <f t="shared" si="13"/>
        <v>388.3</v>
      </c>
      <c r="I302">
        <f t="shared" si="14"/>
        <v>59.738461538461543</v>
      </c>
    </row>
    <row r="303" spans="1:9" x14ac:dyDescent="0.45">
      <c r="A303" s="2">
        <v>2008</v>
      </c>
      <c r="B303" s="2" t="s">
        <v>29</v>
      </c>
      <c r="C303" s="2">
        <v>4200</v>
      </c>
      <c r="D303" s="2">
        <v>3</v>
      </c>
      <c r="E303" s="2">
        <v>1</v>
      </c>
      <c r="F303" s="2">
        <v>147.69999999999999</v>
      </c>
      <c r="G303" t="str">
        <f t="shared" si="12"/>
        <v>Vestfirðir</v>
      </c>
      <c r="H303">
        <f t="shared" si="13"/>
        <v>443.09999999999997</v>
      </c>
      <c r="I303">
        <f t="shared" si="14"/>
        <v>68.169230769230765</v>
      </c>
    </row>
    <row r="304" spans="1:9" x14ac:dyDescent="0.45">
      <c r="A304" s="2">
        <v>2009</v>
      </c>
      <c r="B304" s="2" t="s">
        <v>29</v>
      </c>
      <c r="C304" s="2">
        <v>4200</v>
      </c>
      <c r="D304" s="2">
        <v>2</v>
      </c>
      <c r="E304" s="2">
        <v>2</v>
      </c>
      <c r="F304" s="2">
        <v>156.44999999999999</v>
      </c>
      <c r="G304" t="str">
        <f t="shared" si="12"/>
        <v>Vestfirðir</v>
      </c>
      <c r="H304">
        <f t="shared" si="13"/>
        <v>312.89999999999998</v>
      </c>
      <c r="I304">
        <f t="shared" si="14"/>
        <v>48.138461538461534</v>
      </c>
    </row>
    <row r="305" spans="1:9" x14ac:dyDescent="0.45">
      <c r="A305" s="2">
        <v>2019</v>
      </c>
      <c r="B305" s="2" t="s">
        <v>29</v>
      </c>
      <c r="C305" s="2">
        <v>4200</v>
      </c>
      <c r="D305" s="2">
        <v>1</v>
      </c>
      <c r="E305" s="2">
        <v>1</v>
      </c>
      <c r="F305" s="2">
        <v>235.3</v>
      </c>
      <c r="G305" t="str">
        <f t="shared" si="12"/>
        <v>Vestfirðir</v>
      </c>
      <c r="H305">
        <f t="shared" si="13"/>
        <v>235.3</v>
      </c>
      <c r="I305">
        <f t="shared" si="14"/>
        <v>36.200000000000003</v>
      </c>
    </row>
    <row r="306" spans="1:9" x14ac:dyDescent="0.45">
      <c r="A306" s="2">
        <v>2020</v>
      </c>
      <c r="B306" s="2" t="s">
        <v>29</v>
      </c>
      <c r="C306" s="2">
        <v>4200</v>
      </c>
      <c r="D306" s="2">
        <v>14</v>
      </c>
      <c r="E306" s="2">
        <v>2</v>
      </c>
      <c r="F306" s="2">
        <v>77.7</v>
      </c>
      <c r="G306" t="str">
        <f t="shared" si="12"/>
        <v>Vestfirðir</v>
      </c>
      <c r="H306">
        <f t="shared" si="13"/>
        <v>1087.8</v>
      </c>
      <c r="I306">
        <f t="shared" si="14"/>
        <v>167.35384615384615</v>
      </c>
    </row>
    <row r="307" spans="1:9" x14ac:dyDescent="0.45">
      <c r="A307" s="2">
        <v>2021</v>
      </c>
      <c r="B307" s="2" t="s">
        <v>29</v>
      </c>
      <c r="C307" s="2">
        <v>4200</v>
      </c>
      <c r="D307" s="2">
        <v>4</v>
      </c>
      <c r="E307" s="2">
        <v>1</v>
      </c>
      <c r="F307" s="2">
        <v>64.099999999999994</v>
      </c>
      <c r="G307" t="str">
        <f t="shared" si="12"/>
        <v>Vestfirðir</v>
      </c>
      <c r="H307">
        <f t="shared" si="13"/>
        <v>256.39999999999998</v>
      </c>
      <c r="I307">
        <f t="shared" si="14"/>
        <v>39.446153846153841</v>
      </c>
    </row>
    <row r="308" spans="1:9" x14ac:dyDescent="0.45">
      <c r="A308" s="2">
        <v>2023</v>
      </c>
      <c r="B308" s="2" t="s">
        <v>29</v>
      </c>
      <c r="C308" s="2">
        <v>4200</v>
      </c>
      <c r="D308" s="2">
        <v>42</v>
      </c>
      <c r="E308" s="2">
        <v>5</v>
      </c>
      <c r="F308" s="2">
        <v>42.89</v>
      </c>
      <c r="G308" t="str">
        <f t="shared" si="12"/>
        <v>Vestfirðir</v>
      </c>
      <c r="H308">
        <f t="shared" si="13"/>
        <v>1801.38</v>
      </c>
      <c r="I308">
        <f t="shared" si="14"/>
        <v>277.13538461538462</v>
      </c>
    </row>
    <row r="309" spans="1:9" x14ac:dyDescent="0.45">
      <c r="A309" s="2">
        <v>2024</v>
      </c>
      <c r="B309" s="2" t="s">
        <v>29</v>
      </c>
      <c r="C309" s="2">
        <v>4200</v>
      </c>
      <c r="D309" s="2">
        <v>8</v>
      </c>
      <c r="E309" s="2">
        <v>6</v>
      </c>
      <c r="F309" s="2">
        <v>131.26</v>
      </c>
      <c r="G309" t="str">
        <f t="shared" si="12"/>
        <v>Vestfirðir</v>
      </c>
      <c r="H309">
        <f t="shared" si="13"/>
        <v>1050.08</v>
      </c>
      <c r="I309">
        <f t="shared" si="14"/>
        <v>161.55076923076922</v>
      </c>
    </row>
    <row r="310" spans="1:9" x14ac:dyDescent="0.45">
      <c r="A310" s="2">
        <v>2006</v>
      </c>
      <c r="B310" s="2" t="s">
        <v>30</v>
      </c>
      <c r="C310" s="2">
        <v>4502</v>
      </c>
      <c r="D310" s="2">
        <v>1</v>
      </c>
      <c r="E310" s="2">
        <v>1</v>
      </c>
      <c r="F310" s="2">
        <v>157.30000000000001</v>
      </c>
      <c r="G310" t="str">
        <f t="shared" si="12"/>
        <v>Vestfirðir</v>
      </c>
      <c r="H310">
        <f t="shared" si="13"/>
        <v>157.30000000000001</v>
      </c>
      <c r="I310">
        <f t="shared" si="14"/>
        <v>24.200000000000003</v>
      </c>
    </row>
    <row r="311" spans="1:9" x14ac:dyDescent="0.45">
      <c r="A311" s="2">
        <v>2007</v>
      </c>
      <c r="B311" s="2" t="s">
        <v>30</v>
      </c>
      <c r="C311" s="2">
        <v>4502</v>
      </c>
      <c r="D311" s="2">
        <v>4</v>
      </c>
      <c r="E311" s="2">
        <v>3</v>
      </c>
      <c r="F311" s="2">
        <v>110.88</v>
      </c>
      <c r="G311" t="str">
        <f t="shared" si="12"/>
        <v>Vestfirðir</v>
      </c>
      <c r="H311">
        <f t="shared" si="13"/>
        <v>443.52</v>
      </c>
      <c r="I311">
        <f t="shared" si="14"/>
        <v>68.233846153846144</v>
      </c>
    </row>
    <row r="312" spans="1:9" x14ac:dyDescent="0.45">
      <c r="A312" s="2">
        <v>2009</v>
      </c>
      <c r="B312" s="2" t="s">
        <v>30</v>
      </c>
      <c r="C312" s="2">
        <v>4502</v>
      </c>
      <c r="D312" s="2">
        <v>1</v>
      </c>
      <c r="E312" s="2">
        <v>1</v>
      </c>
      <c r="F312" s="2">
        <v>79.900000000000006</v>
      </c>
      <c r="G312" t="str">
        <f t="shared" si="12"/>
        <v>Vestfirðir</v>
      </c>
      <c r="H312">
        <f t="shared" si="13"/>
        <v>79.900000000000006</v>
      </c>
      <c r="I312">
        <f t="shared" si="14"/>
        <v>12.292307692307693</v>
      </c>
    </row>
    <row r="313" spans="1:9" x14ac:dyDescent="0.45">
      <c r="A313" s="2">
        <v>2011</v>
      </c>
      <c r="B313" s="2" t="s">
        <v>30</v>
      </c>
      <c r="C313" s="2">
        <v>4502</v>
      </c>
      <c r="D313" s="2">
        <v>2</v>
      </c>
      <c r="E313" s="2">
        <v>1</v>
      </c>
      <c r="F313" s="2">
        <v>121</v>
      </c>
      <c r="G313" t="str">
        <f t="shared" si="12"/>
        <v>Vestfirðir</v>
      </c>
      <c r="H313">
        <f t="shared" si="13"/>
        <v>242</v>
      </c>
      <c r="I313">
        <f t="shared" si="14"/>
        <v>37.230769230769234</v>
      </c>
    </row>
    <row r="314" spans="1:9" x14ac:dyDescent="0.45">
      <c r="A314" s="2">
        <v>2012</v>
      </c>
      <c r="B314" s="2" t="s">
        <v>30</v>
      </c>
      <c r="C314" s="2">
        <v>4502</v>
      </c>
      <c r="D314" s="2">
        <v>1</v>
      </c>
      <c r="E314" s="2">
        <v>1</v>
      </c>
      <c r="F314" s="2">
        <v>63.6</v>
      </c>
      <c r="G314" t="str">
        <f t="shared" si="12"/>
        <v>Vestfirðir</v>
      </c>
      <c r="H314">
        <f t="shared" si="13"/>
        <v>63.6</v>
      </c>
      <c r="I314">
        <f t="shared" si="14"/>
        <v>9.7846153846153854</v>
      </c>
    </row>
    <row r="315" spans="1:9" x14ac:dyDescent="0.45">
      <c r="A315" s="2">
        <v>2019</v>
      </c>
      <c r="B315" s="2" t="s">
        <v>30</v>
      </c>
      <c r="C315" s="2">
        <v>4502</v>
      </c>
      <c r="D315" s="2">
        <v>2</v>
      </c>
      <c r="E315" s="2">
        <v>1</v>
      </c>
      <c r="F315" s="2">
        <v>86</v>
      </c>
      <c r="G315" t="str">
        <f t="shared" si="12"/>
        <v>Vestfirðir</v>
      </c>
      <c r="H315">
        <f t="shared" si="13"/>
        <v>172</v>
      </c>
      <c r="I315">
        <f t="shared" si="14"/>
        <v>26.46153846153846</v>
      </c>
    </row>
    <row r="316" spans="1:9" x14ac:dyDescent="0.45">
      <c r="A316" s="2">
        <v>2021</v>
      </c>
      <c r="B316" s="2" t="s">
        <v>30</v>
      </c>
      <c r="C316" s="2">
        <v>4502</v>
      </c>
      <c r="D316" s="2">
        <v>1</v>
      </c>
      <c r="E316" s="2">
        <v>1</v>
      </c>
      <c r="F316" s="2">
        <v>138.9</v>
      </c>
      <c r="G316" t="str">
        <f t="shared" si="12"/>
        <v>Vestfirðir</v>
      </c>
      <c r="H316">
        <f t="shared" si="13"/>
        <v>138.9</v>
      </c>
      <c r="I316">
        <f t="shared" si="14"/>
        <v>21.369230769230771</v>
      </c>
    </row>
    <row r="317" spans="1:9" x14ac:dyDescent="0.45">
      <c r="A317" s="2">
        <v>2010</v>
      </c>
      <c r="B317" s="2" t="s">
        <v>31</v>
      </c>
      <c r="C317" s="2">
        <v>4604</v>
      </c>
      <c r="D317" s="2">
        <v>2</v>
      </c>
      <c r="E317" s="2">
        <v>1</v>
      </c>
      <c r="F317" s="2">
        <v>125.55</v>
      </c>
      <c r="G317" t="str">
        <f t="shared" si="12"/>
        <v>Vestfirðir</v>
      </c>
      <c r="H317">
        <f t="shared" si="13"/>
        <v>251.1</v>
      </c>
      <c r="I317">
        <f t="shared" si="14"/>
        <v>38.630769230769232</v>
      </c>
    </row>
    <row r="318" spans="1:9" x14ac:dyDescent="0.45">
      <c r="A318" s="2">
        <v>2017</v>
      </c>
      <c r="B318" s="2" t="s">
        <v>31</v>
      </c>
      <c r="C318" s="2">
        <v>4604</v>
      </c>
      <c r="D318" s="2">
        <v>1</v>
      </c>
      <c r="E318" s="2">
        <v>1</v>
      </c>
      <c r="F318" s="2">
        <v>102</v>
      </c>
      <c r="G318" t="str">
        <f t="shared" si="12"/>
        <v>Vestfirðir</v>
      </c>
      <c r="H318">
        <f t="shared" si="13"/>
        <v>102</v>
      </c>
      <c r="I318">
        <f t="shared" si="14"/>
        <v>15.692307692307692</v>
      </c>
    </row>
    <row r="319" spans="1:9" x14ac:dyDescent="0.45">
      <c r="A319" s="2">
        <v>2019</v>
      </c>
      <c r="B319" s="2" t="s">
        <v>31</v>
      </c>
      <c r="C319" s="2">
        <v>4604</v>
      </c>
      <c r="D319" s="2">
        <v>7</v>
      </c>
      <c r="E319" s="2">
        <v>1</v>
      </c>
      <c r="F319" s="2">
        <v>50.2</v>
      </c>
      <c r="G319" t="str">
        <f t="shared" si="12"/>
        <v>Vestfirðir</v>
      </c>
      <c r="H319">
        <f t="shared" si="13"/>
        <v>351.40000000000003</v>
      </c>
      <c r="I319">
        <f t="shared" si="14"/>
        <v>54.061538461538468</v>
      </c>
    </row>
    <row r="320" spans="1:9" x14ac:dyDescent="0.45">
      <c r="A320" s="2">
        <v>2020</v>
      </c>
      <c r="B320" s="2" t="s">
        <v>31</v>
      </c>
      <c r="C320" s="2">
        <v>4604</v>
      </c>
      <c r="D320" s="2">
        <v>1</v>
      </c>
      <c r="E320" s="2">
        <v>1</v>
      </c>
      <c r="F320" s="2">
        <v>110.3</v>
      </c>
      <c r="G320" t="str">
        <f t="shared" si="12"/>
        <v>Vestfirðir</v>
      </c>
      <c r="H320">
        <f t="shared" si="13"/>
        <v>110.3</v>
      </c>
      <c r="I320">
        <f t="shared" si="14"/>
        <v>16.969230769230769</v>
      </c>
    </row>
    <row r="321" spans="1:9" x14ac:dyDescent="0.45">
      <c r="A321" s="2">
        <v>2022</v>
      </c>
      <c r="B321" s="2" t="s">
        <v>31</v>
      </c>
      <c r="C321" s="2">
        <v>4604</v>
      </c>
      <c r="D321" s="2">
        <v>3</v>
      </c>
      <c r="E321" s="2">
        <v>2</v>
      </c>
      <c r="F321" s="2">
        <v>120.23</v>
      </c>
      <c r="G321" t="str">
        <f t="shared" si="12"/>
        <v>Vestfirðir</v>
      </c>
      <c r="H321">
        <f t="shared" si="13"/>
        <v>360.69</v>
      </c>
      <c r="I321">
        <f t="shared" si="14"/>
        <v>55.490769230769232</v>
      </c>
    </row>
    <row r="322" spans="1:9" x14ac:dyDescent="0.45">
      <c r="A322" s="2">
        <v>2024</v>
      </c>
      <c r="B322" s="2" t="s">
        <v>31</v>
      </c>
      <c r="C322" s="2">
        <v>4604</v>
      </c>
      <c r="D322" s="2">
        <v>12</v>
      </c>
      <c r="E322" s="2">
        <v>3</v>
      </c>
      <c r="F322" s="2">
        <v>73.48</v>
      </c>
      <c r="G322" t="str">
        <f t="shared" ref="G322:G385" si="15">IF(OR(B322="Reykjavíkurborg",B322="Kópavogsbær",B322="Seltjarnarnesbær",B322="Garðabær",B322="Hafnarfjarðarkaupstaður",B322="Mosfellsbær",B322="Kjósarhreppur"),"Höfuðborgarsvæðið",IF(OR(B322="Reykjanesbær",B322="Grindavíkurbær",B322="Sveitarfélagið Vogar",B322="Sveitarfélagið Álftanes",B322="Suðurnesjabær"),"Suðurnes",IF(OR(B322="Akraneskaupstaður",B322="Borgarbyggð",B322="Stykkishólmur",B322="Stykkishólmsbær",B322="Grundarfjarðarbær",B322="Snæfellsbær",B322="Eyja- og Miklaholtshreppur",B322="Skorradalshreppur",B322="Hvalfjarðarsveit",B322="Dalabyggð"),"Vesturland",IF(OR(B322="Ísafjarðarbær",B322="Bolungarvíkurkaupstaður",B322="Reykhólahreppur",B322="Vesturbyggð",B322="Súðavíkurhreppur",B322="Árneshreppur",B322="Kaldrananeshreppur",B322="Strandabyggð"),"Vestfirðir",IF(OR(B322="Skagafjörður",B322="Húnaþing vestra",B322="Sveitarfélagið Skagaströnd",B322="Húnabyggð"),"Norðurland vestra",IF(OR(B322="Akureyrarbær",B322="Akureyri",B322="Fjallabyggð",B322="Dalvíkurbyggð",B322="Eyjafjarðarsveit",B322="Hörgársveit",B322="Svalbarðsstrandarhreppur",B322="Grýtubakkahreppur",B322="Norðurþing",B322="Tjörneshreppur",B322="Þingeyjarsveit",B322="Langanesbyggð"),"Norðurland eystra",IF(OR(B322="Fjarðabyggð",B322="Fjarðarbyggð",B322="Múlaþing",B322="Vopnafjarðarhreppur",B322="Fljótsdalshreppur"),"Austurland",IF(OR(B322="Vestmannaeyjar",B322="Sveitarfélagið Árborg",B322="Sveitarfélagið Hornafjörður",B322="Mýrdalshreppur",B322="Skarftárhreppur",B322="Ásahreppur",B322="Rangárþing eystra",B322="Rangárþing ytra",B322="Hrunamannahreppur",B322="Hveragerði",B322="Sveitarfélagið Ölfus",B322="Grímsnes- og Grafningshreppur",B322="Skeiða- og Gnúpverjahreppur",B322="Bláskógabyggð",B322="Flóahreppur"),"Suðurland","Óþekkt"))))))))</f>
        <v>Vestfirðir</v>
      </c>
      <c r="H322">
        <f t="shared" ref="H322:H385" si="16">F322*D322</f>
        <v>881.76</v>
      </c>
      <c r="I322">
        <f t="shared" si="14"/>
        <v>135.65538461538461</v>
      </c>
    </row>
    <row r="323" spans="1:9" x14ac:dyDescent="0.45">
      <c r="A323" s="2">
        <v>2020</v>
      </c>
      <c r="B323" s="2" t="s">
        <v>32</v>
      </c>
      <c r="C323" s="2">
        <v>4803</v>
      </c>
      <c r="D323" s="2">
        <v>4</v>
      </c>
      <c r="E323" s="2">
        <v>1</v>
      </c>
      <c r="F323" s="2">
        <v>78.8</v>
      </c>
      <c r="G323" t="str">
        <f t="shared" si="15"/>
        <v>Vestfirðir</v>
      </c>
      <c r="H323">
        <f t="shared" si="16"/>
        <v>315.2</v>
      </c>
      <c r="I323">
        <f t="shared" ref="I323:I386" si="17">H323/6.5</f>
        <v>48.492307692307691</v>
      </c>
    </row>
    <row r="324" spans="1:9" x14ac:dyDescent="0.45">
      <c r="A324" s="2">
        <v>2011</v>
      </c>
      <c r="B324" s="2" t="s">
        <v>33</v>
      </c>
      <c r="C324" s="2">
        <v>4901</v>
      </c>
      <c r="D324" s="2">
        <v>1</v>
      </c>
      <c r="E324" s="2">
        <v>1</v>
      </c>
      <c r="F324" s="2">
        <v>154.80000000000001</v>
      </c>
      <c r="G324" t="str">
        <f t="shared" si="15"/>
        <v>Vestfirðir</v>
      </c>
      <c r="H324">
        <f t="shared" si="16"/>
        <v>154.80000000000001</v>
      </c>
      <c r="I324">
        <f t="shared" si="17"/>
        <v>23.815384615384616</v>
      </c>
    </row>
    <row r="325" spans="1:9" x14ac:dyDescent="0.45">
      <c r="A325" s="2">
        <v>2010</v>
      </c>
      <c r="B325" s="2" t="s">
        <v>34</v>
      </c>
      <c r="C325" s="2">
        <v>4902</v>
      </c>
      <c r="D325" s="2">
        <v>1</v>
      </c>
      <c r="E325" s="2">
        <v>1</v>
      </c>
      <c r="F325" s="2">
        <v>166.9</v>
      </c>
      <c r="G325" t="str">
        <f t="shared" si="15"/>
        <v>Vestfirðir</v>
      </c>
      <c r="H325">
        <f t="shared" si="16"/>
        <v>166.9</v>
      </c>
      <c r="I325">
        <f t="shared" si="17"/>
        <v>25.676923076923078</v>
      </c>
    </row>
    <row r="326" spans="1:9" x14ac:dyDescent="0.45">
      <c r="A326" s="2">
        <v>2011</v>
      </c>
      <c r="B326" s="2" t="s">
        <v>34</v>
      </c>
      <c r="C326" s="2">
        <v>4902</v>
      </c>
      <c r="D326" s="2">
        <v>1</v>
      </c>
      <c r="E326" s="2">
        <v>1</v>
      </c>
      <c r="F326" s="2">
        <v>60.5</v>
      </c>
      <c r="G326" t="str">
        <f t="shared" si="15"/>
        <v>Vestfirðir</v>
      </c>
      <c r="H326">
        <f t="shared" si="16"/>
        <v>60.5</v>
      </c>
      <c r="I326">
        <f t="shared" si="17"/>
        <v>9.3076923076923084</v>
      </c>
    </row>
    <row r="327" spans="1:9" x14ac:dyDescent="0.45">
      <c r="A327" s="2">
        <v>2015</v>
      </c>
      <c r="B327" s="2" t="s">
        <v>34</v>
      </c>
      <c r="C327" s="2">
        <v>4902</v>
      </c>
      <c r="D327" s="2">
        <v>2</v>
      </c>
      <c r="E327" s="2">
        <v>1</v>
      </c>
      <c r="F327" s="2">
        <v>83</v>
      </c>
      <c r="G327" t="str">
        <f t="shared" si="15"/>
        <v>Vestfirðir</v>
      </c>
      <c r="H327">
        <f t="shared" si="16"/>
        <v>166</v>
      </c>
      <c r="I327">
        <f t="shared" si="17"/>
        <v>25.53846153846154</v>
      </c>
    </row>
    <row r="328" spans="1:9" x14ac:dyDescent="0.45">
      <c r="A328" s="2">
        <v>2020</v>
      </c>
      <c r="B328" s="2" t="s">
        <v>34</v>
      </c>
      <c r="C328" s="2">
        <v>4902</v>
      </c>
      <c r="D328" s="2">
        <v>1</v>
      </c>
      <c r="E328" s="2">
        <v>1</v>
      </c>
      <c r="F328" s="2">
        <v>94.3</v>
      </c>
      <c r="G328" t="str">
        <f t="shared" si="15"/>
        <v>Vestfirðir</v>
      </c>
      <c r="H328">
        <f t="shared" si="16"/>
        <v>94.3</v>
      </c>
      <c r="I328">
        <f t="shared" si="17"/>
        <v>14.507692307692308</v>
      </c>
    </row>
    <row r="329" spans="1:9" x14ac:dyDescent="0.45">
      <c r="A329" s="2">
        <v>2008</v>
      </c>
      <c r="B329" s="2" t="s">
        <v>35</v>
      </c>
      <c r="C329" s="2">
        <v>4911</v>
      </c>
      <c r="D329" s="2">
        <v>2</v>
      </c>
      <c r="E329" s="2">
        <v>1</v>
      </c>
      <c r="F329" s="2">
        <v>112.2</v>
      </c>
      <c r="G329" t="str">
        <f t="shared" si="15"/>
        <v>Vestfirðir</v>
      </c>
      <c r="H329">
        <f t="shared" si="16"/>
        <v>224.4</v>
      </c>
      <c r="I329">
        <f t="shared" si="17"/>
        <v>34.523076923076921</v>
      </c>
    </row>
    <row r="330" spans="1:9" x14ac:dyDescent="0.45">
      <c r="A330" s="2">
        <v>2010</v>
      </c>
      <c r="B330" s="2" t="s">
        <v>35</v>
      </c>
      <c r="C330" s="2">
        <v>4911</v>
      </c>
      <c r="D330" s="2">
        <v>2</v>
      </c>
      <c r="E330" s="2">
        <v>1</v>
      </c>
      <c r="F330" s="2">
        <v>125.5</v>
      </c>
      <c r="G330" t="str">
        <f t="shared" si="15"/>
        <v>Vestfirðir</v>
      </c>
      <c r="H330">
        <f t="shared" si="16"/>
        <v>251</v>
      </c>
      <c r="I330">
        <f t="shared" si="17"/>
        <v>38.615384615384613</v>
      </c>
    </row>
    <row r="331" spans="1:9" x14ac:dyDescent="0.45">
      <c r="A331" s="2">
        <v>2011</v>
      </c>
      <c r="B331" s="2" t="s">
        <v>35</v>
      </c>
      <c r="C331" s="2">
        <v>4911</v>
      </c>
      <c r="D331" s="2">
        <v>1</v>
      </c>
      <c r="E331" s="2">
        <v>0</v>
      </c>
      <c r="F331" s="2">
        <v>131.30000000000001</v>
      </c>
      <c r="G331" t="str">
        <f t="shared" si="15"/>
        <v>Vestfirðir</v>
      </c>
      <c r="H331">
        <f t="shared" si="16"/>
        <v>131.30000000000001</v>
      </c>
      <c r="I331">
        <f t="shared" si="17"/>
        <v>20.200000000000003</v>
      </c>
    </row>
    <row r="332" spans="1:9" x14ac:dyDescent="0.45">
      <c r="A332" s="2">
        <v>2013</v>
      </c>
      <c r="B332" s="2" t="s">
        <v>35</v>
      </c>
      <c r="C332" s="2">
        <v>4911</v>
      </c>
      <c r="D332" s="2">
        <v>1</v>
      </c>
      <c r="E332" s="2">
        <v>1</v>
      </c>
      <c r="F332" s="2">
        <v>105.3</v>
      </c>
      <c r="G332" t="str">
        <f t="shared" si="15"/>
        <v>Vestfirðir</v>
      </c>
      <c r="H332">
        <f t="shared" si="16"/>
        <v>105.3</v>
      </c>
      <c r="I332">
        <f t="shared" si="17"/>
        <v>16.2</v>
      </c>
    </row>
    <row r="333" spans="1:9" x14ac:dyDescent="0.45">
      <c r="A333" s="2">
        <v>2014</v>
      </c>
      <c r="B333" s="2" t="s">
        <v>35</v>
      </c>
      <c r="C333" s="2">
        <v>4911</v>
      </c>
      <c r="D333" s="2">
        <v>1</v>
      </c>
      <c r="E333" s="2">
        <v>1</v>
      </c>
      <c r="F333" s="2">
        <v>197.2</v>
      </c>
      <c r="G333" t="str">
        <f t="shared" si="15"/>
        <v>Vestfirðir</v>
      </c>
      <c r="H333">
        <f t="shared" si="16"/>
        <v>197.2</v>
      </c>
      <c r="I333">
        <f t="shared" si="17"/>
        <v>30.338461538461537</v>
      </c>
    </row>
    <row r="334" spans="1:9" x14ac:dyDescent="0.45">
      <c r="A334" s="2">
        <v>2022</v>
      </c>
      <c r="B334" s="2" t="s">
        <v>35</v>
      </c>
      <c r="C334" s="2">
        <v>4911</v>
      </c>
      <c r="D334" s="2">
        <v>2</v>
      </c>
      <c r="E334" s="2">
        <v>2</v>
      </c>
      <c r="F334" s="2">
        <v>288.7</v>
      </c>
      <c r="G334" t="str">
        <f t="shared" si="15"/>
        <v>Vestfirðir</v>
      </c>
      <c r="H334">
        <f t="shared" si="16"/>
        <v>577.4</v>
      </c>
      <c r="I334">
        <f t="shared" si="17"/>
        <v>88.830769230769221</v>
      </c>
    </row>
    <row r="335" spans="1:9" x14ac:dyDescent="0.45">
      <c r="A335" s="2">
        <v>2007</v>
      </c>
      <c r="B335" s="2" t="s">
        <v>36</v>
      </c>
      <c r="C335" s="2">
        <v>5508</v>
      </c>
      <c r="D335" s="2">
        <v>1</v>
      </c>
      <c r="E335" s="2">
        <v>1</v>
      </c>
      <c r="F335" s="2">
        <v>82</v>
      </c>
      <c r="G335" t="str">
        <f t="shared" si="15"/>
        <v>Norðurland vestra</v>
      </c>
      <c r="H335">
        <f t="shared" si="16"/>
        <v>82</v>
      </c>
      <c r="I335">
        <f t="shared" si="17"/>
        <v>12.615384615384615</v>
      </c>
    </row>
    <row r="336" spans="1:9" x14ac:dyDescent="0.45">
      <c r="A336" s="2">
        <v>2008</v>
      </c>
      <c r="B336" s="2" t="s">
        <v>36</v>
      </c>
      <c r="C336" s="2">
        <v>5508</v>
      </c>
      <c r="D336" s="2">
        <v>4</v>
      </c>
      <c r="E336" s="2">
        <v>4</v>
      </c>
      <c r="F336" s="2">
        <v>91.53</v>
      </c>
      <c r="G336" t="str">
        <f t="shared" si="15"/>
        <v>Norðurland vestra</v>
      </c>
      <c r="H336">
        <f t="shared" si="16"/>
        <v>366.12</v>
      </c>
      <c r="I336">
        <f t="shared" si="17"/>
        <v>56.326153846153844</v>
      </c>
    </row>
    <row r="337" spans="1:9" x14ac:dyDescent="0.45">
      <c r="A337" s="2">
        <v>2009</v>
      </c>
      <c r="B337" s="2" t="s">
        <v>36</v>
      </c>
      <c r="C337" s="2">
        <v>5508</v>
      </c>
      <c r="D337" s="2">
        <v>2</v>
      </c>
      <c r="E337" s="2">
        <v>2</v>
      </c>
      <c r="F337" s="2">
        <v>164.35</v>
      </c>
      <c r="G337" t="str">
        <f t="shared" si="15"/>
        <v>Norðurland vestra</v>
      </c>
      <c r="H337">
        <f t="shared" si="16"/>
        <v>328.7</v>
      </c>
      <c r="I337">
        <f t="shared" si="17"/>
        <v>50.569230769230771</v>
      </c>
    </row>
    <row r="338" spans="1:9" x14ac:dyDescent="0.45">
      <c r="A338" s="2">
        <v>2010</v>
      </c>
      <c r="B338" s="2" t="s">
        <v>36</v>
      </c>
      <c r="C338" s="2">
        <v>5508</v>
      </c>
      <c r="D338" s="2">
        <v>2</v>
      </c>
      <c r="E338" s="2">
        <v>2</v>
      </c>
      <c r="F338" s="2">
        <v>153.69999999999999</v>
      </c>
      <c r="G338" t="str">
        <f t="shared" si="15"/>
        <v>Norðurland vestra</v>
      </c>
      <c r="H338">
        <f t="shared" si="16"/>
        <v>307.39999999999998</v>
      </c>
      <c r="I338">
        <f t="shared" si="17"/>
        <v>47.292307692307688</v>
      </c>
    </row>
    <row r="339" spans="1:9" x14ac:dyDescent="0.45">
      <c r="A339" s="2">
        <v>2011</v>
      </c>
      <c r="B339" s="2" t="s">
        <v>36</v>
      </c>
      <c r="C339" s="2">
        <v>5508</v>
      </c>
      <c r="D339" s="2">
        <v>1</v>
      </c>
      <c r="E339" s="2">
        <v>1</v>
      </c>
      <c r="F339" s="2">
        <v>115.2</v>
      </c>
      <c r="G339" t="str">
        <f t="shared" si="15"/>
        <v>Norðurland vestra</v>
      </c>
      <c r="H339">
        <f t="shared" si="16"/>
        <v>115.2</v>
      </c>
      <c r="I339">
        <f t="shared" si="17"/>
        <v>17.723076923076924</v>
      </c>
    </row>
    <row r="340" spans="1:9" x14ac:dyDescent="0.45">
      <c r="A340" s="2">
        <v>2016</v>
      </c>
      <c r="B340" s="2" t="s">
        <v>36</v>
      </c>
      <c r="C340" s="2">
        <v>5508</v>
      </c>
      <c r="D340" s="2">
        <v>2</v>
      </c>
      <c r="E340" s="2">
        <v>2</v>
      </c>
      <c r="F340" s="2">
        <v>128.25</v>
      </c>
      <c r="G340" t="str">
        <f t="shared" si="15"/>
        <v>Norðurland vestra</v>
      </c>
      <c r="H340">
        <f t="shared" si="16"/>
        <v>256.5</v>
      </c>
      <c r="I340">
        <f t="shared" si="17"/>
        <v>39.46153846153846</v>
      </c>
    </row>
    <row r="341" spans="1:9" x14ac:dyDescent="0.45">
      <c r="A341" s="2">
        <v>2019</v>
      </c>
      <c r="B341" s="2" t="s">
        <v>36</v>
      </c>
      <c r="C341" s="2">
        <v>5508</v>
      </c>
      <c r="D341" s="2">
        <v>1</v>
      </c>
      <c r="E341" s="2">
        <v>1</v>
      </c>
      <c r="F341" s="2">
        <v>197</v>
      </c>
      <c r="G341" t="str">
        <f t="shared" si="15"/>
        <v>Norðurland vestra</v>
      </c>
      <c r="H341">
        <f t="shared" si="16"/>
        <v>197</v>
      </c>
      <c r="I341">
        <f t="shared" si="17"/>
        <v>30.307692307692307</v>
      </c>
    </row>
    <row r="342" spans="1:9" x14ac:dyDescent="0.45">
      <c r="A342" s="2">
        <v>2020</v>
      </c>
      <c r="B342" s="2" t="s">
        <v>36</v>
      </c>
      <c r="C342" s="2">
        <v>5508</v>
      </c>
      <c r="D342" s="2">
        <v>8</v>
      </c>
      <c r="E342" s="2">
        <v>3</v>
      </c>
      <c r="F342" s="2">
        <v>97.48</v>
      </c>
      <c r="G342" t="str">
        <f t="shared" si="15"/>
        <v>Norðurland vestra</v>
      </c>
      <c r="H342">
        <f t="shared" si="16"/>
        <v>779.84</v>
      </c>
      <c r="I342">
        <f t="shared" si="17"/>
        <v>119.97538461538463</v>
      </c>
    </row>
    <row r="343" spans="1:9" x14ac:dyDescent="0.45">
      <c r="A343" s="2">
        <v>2021</v>
      </c>
      <c r="B343" s="2" t="s">
        <v>36</v>
      </c>
      <c r="C343" s="2">
        <v>5508</v>
      </c>
      <c r="D343" s="2">
        <v>4</v>
      </c>
      <c r="E343" s="2">
        <v>4</v>
      </c>
      <c r="F343" s="2">
        <v>109.43</v>
      </c>
      <c r="G343" t="str">
        <f t="shared" si="15"/>
        <v>Norðurland vestra</v>
      </c>
      <c r="H343">
        <f t="shared" si="16"/>
        <v>437.72</v>
      </c>
      <c r="I343">
        <f t="shared" si="17"/>
        <v>67.341538461538462</v>
      </c>
    </row>
    <row r="344" spans="1:9" x14ac:dyDescent="0.45">
      <c r="A344" s="2">
        <v>2022</v>
      </c>
      <c r="B344" s="2" t="s">
        <v>36</v>
      </c>
      <c r="C344" s="2">
        <v>5508</v>
      </c>
      <c r="D344" s="2">
        <v>6</v>
      </c>
      <c r="E344" s="2">
        <v>4</v>
      </c>
      <c r="F344" s="2">
        <v>86.82</v>
      </c>
      <c r="G344" t="str">
        <f t="shared" si="15"/>
        <v>Norðurland vestra</v>
      </c>
      <c r="H344">
        <f t="shared" si="16"/>
        <v>520.91999999999996</v>
      </c>
      <c r="I344">
        <f t="shared" si="17"/>
        <v>80.14153846153846</v>
      </c>
    </row>
    <row r="345" spans="1:9" x14ac:dyDescent="0.45">
      <c r="A345" s="2">
        <v>2024</v>
      </c>
      <c r="B345" s="2" t="s">
        <v>36</v>
      </c>
      <c r="C345" s="2">
        <v>5508</v>
      </c>
      <c r="D345" s="2">
        <v>6</v>
      </c>
      <c r="E345" s="2">
        <v>4</v>
      </c>
      <c r="F345" s="2">
        <v>126.75</v>
      </c>
      <c r="G345" t="str">
        <f t="shared" si="15"/>
        <v>Norðurland vestra</v>
      </c>
      <c r="H345">
        <f t="shared" si="16"/>
        <v>760.5</v>
      </c>
      <c r="I345">
        <f t="shared" si="17"/>
        <v>117</v>
      </c>
    </row>
    <row r="346" spans="1:9" x14ac:dyDescent="0.45">
      <c r="A346" s="2">
        <v>2007</v>
      </c>
      <c r="B346" s="2" t="s">
        <v>37</v>
      </c>
      <c r="C346" s="2">
        <v>5609</v>
      </c>
      <c r="D346" s="2">
        <v>1</v>
      </c>
      <c r="E346" s="2">
        <v>1</v>
      </c>
      <c r="F346" s="2">
        <v>204.9</v>
      </c>
      <c r="G346" t="str">
        <f t="shared" si="15"/>
        <v>Norðurland vestra</v>
      </c>
      <c r="H346">
        <f t="shared" si="16"/>
        <v>204.9</v>
      </c>
      <c r="I346">
        <f t="shared" si="17"/>
        <v>31.523076923076925</v>
      </c>
    </row>
    <row r="347" spans="1:9" x14ac:dyDescent="0.45">
      <c r="A347" s="2">
        <v>2022</v>
      </c>
      <c r="B347" s="2" t="s">
        <v>37</v>
      </c>
      <c r="C347" s="2">
        <v>5609</v>
      </c>
      <c r="D347" s="2">
        <v>1</v>
      </c>
      <c r="E347" s="2">
        <v>1</v>
      </c>
      <c r="F347" s="2">
        <v>175.9</v>
      </c>
      <c r="G347" t="str">
        <f t="shared" si="15"/>
        <v>Norðurland vestra</v>
      </c>
      <c r="H347">
        <f t="shared" si="16"/>
        <v>175.9</v>
      </c>
      <c r="I347">
        <f t="shared" si="17"/>
        <v>27.061538461538461</v>
      </c>
    </row>
    <row r="348" spans="1:9" x14ac:dyDescent="0.45">
      <c r="A348" s="2">
        <v>2007</v>
      </c>
      <c r="B348" s="2" t="s">
        <v>38</v>
      </c>
      <c r="C348" s="2">
        <v>5613</v>
      </c>
      <c r="D348" s="2">
        <v>2</v>
      </c>
      <c r="E348" s="2">
        <v>2</v>
      </c>
      <c r="F348" s="2">
        <v>116.05</v>
      </c>
      <c r="G348" t="str">
        <f t="shared" si="15"/>
        <v>Norðurland vestra</v>
      </c>
      <c r="H348">
        <f t="shared" si="16"/>
        <v>232.1</v>
      </c>
      <c r="I348">
        <f t="shared" si="17"/>
        <v>35.707692307692305</v>
      </c>
    </row>
    <row r="349" spans="1:9" x14ac:dyDescent="0.45">
      <c r="A349" s="2">
        <v>2008</v>
      </c>
      <c r="B349" s="2" t="s">
        <v>38</v>
      </c>
      <c r="C349" s="2">
        <v>5613</v>
      </c>
      <c r="D349" s="2">
        <v>5</v>
      </c>
      <c r="E349" s="2">
        <v>4</v>
      </c>
      <c r="F349" s="2">
        <v>143.47999999999999</v>
      </c>
      <c r="G349" t="str">
        <f t="shared" si="15"/>
        <v>Norðurland vestra</v>
      </c>
      <c r="H349">
        <f t="shared" si="16"/>
        <v>717.4</v>
      </c>
      <c r="I349">
        <f t="shared" si="17"/>
        <v>110.36923076923077</v>
      </c>
    </row>
    <row r="350" spans="1:9" x14ac:dyDescent="0.45">
      <c r="A350" s="2">
        <v>2009</v>
      </c>
      <c r="B350" s="2" t="s">
        <v>38</v>
      </c>
      <c r="C350" s="2">
        <v>5613</v>
      </c>
      <c r="D350" s="2">
        <v>1</v>
      </c>
      <c r="E350" s="2">
        <v>1</v>
      </c>
      <c r="F350" s="2">
        <v>171.4</v>
      </c>
      <c r="G350" t="str">
        <f t="shared" si="15"/>
        <v>Norðurland vestra</v>
      </c>
      <c r="H350">
        <f t="shared" si="16"/>
        <v>171.4</v>
      </c>
      <c r="I350">
        <f t="shared" si="17"/>
        <v>26.369230769230771</v>
      </c>
    </row>
    <row r="351" spans="1:9" x14ac:dyDescent="0.45">
      <c r="A351" s="2">
        <v>2010</v>
      </c>
      <c r="B351" s="2" t="s">
        <v>38</v>
      </c>
      <c r="C351" s="2">
        <v>5613</v>
      </c>
      <c r="D351" s="2">
        <v>1</v>
      </c>
      <c r="E351" s="2">
        <v>1</v>
      </c>
      <c r="F351" s="2">
        <v>93.7</v>
      </c>
      <c r="G351" t="str">
        <f t="shared" si="15"/>
        <v>Norðurland vestra</v>
      </c>
      <c r="H351">
        <f t="shared" si="16"/>
        <v>93.7</v>
      </c>
      <c r="I351">
        <f t="shared" si="17"/>
        <v>14.415384615384616</v>
      </c>
    </row>
    <row r="352" spans="1:9" x14ac:dyDescent="0.45">
      <c r="A352" s="2">
        <v>2012</v>
      </c>
      <c r="B352" s="2" t="s">
        <v>38</v>
      </c>
      <c r="C352" s="2">
        <v>5613</v>
      </c>
      <c r="D352" s="2">
        <v>2</v>
      </c>
      <c r="E352" s="2">
        <v>1</v>
      </c>
      <c r="F352" s="2">
        <v>97</v>
      </c>
      <c r="G352" t="str">
        <f t="shared" si="15"/>
        <v>Norðurland vestra</v>
      </c>
      <c r="H352">
        <f t="shared" si="16"/>
        <v>194</v>
      </c>
      <c r="I352">
        <f t="shared" si="17"/>
        <v>29.846153846153847</v>
      </c>
    </row>
    <row r="353" spans="1:9" x14ac:dyDescent="0.45">
      <c r="A353" s="2">
        <v>2014</v>
      </c>
      <c r="B353" s="2" t="s">
        <v>38</v>
      </c>
      <c r="C353" s="2">
        <v>5613</v>
      </c>
      <c r="D353" s="2">
        <v>1</v>
      </c>
      <c r="E353" s="2">
        <v>1</v>
      </c>
      <c r="F353" s="2">
        <v>87.4</v>
      </c>
      <c r="G353" t="str">
        <f t="shared" si="15"/>
        <v>Norðurland vestra</v>
      </c>
      <c r="H353">
        <f t="shared" si="16"/>
        <v>87.4</v>
      </c>
      <c r="I353">
        <f t="shared" si="17"/>
        <v>13.446153846153846</v>
      </c>
    </row>
    <row r="354" spans="1:9" x14ac:dyDescent="0.45">
      <c r="A354" s="2">
        <v>2020</v>
      </c>
      <c r="B354" s="2" t="s">
        <v>38</v>
      </c>
      <c r="C354" s="2">
        <v>5613</v>
      </c>
      <c r="D354" s="2">
        <v>5</v>
      </c>
      <c r="E354" s="2">
        <v>2</v>
      </c>
      <c r="F354" s="2">
        <v>81.34</v>
      </c>
      <c r="G354" t="str">
        <f t="shared" si="15"/>
        <v>Norðurland vestra</v>
      </c>
      <c r="H354">
        <f t="shared" si="16"/>
        <v>406.70000000000005</v>
      </c>
      <c r="I354">
        <f t="shared" si="17"/>
        <v>62.569230769230778</v>
      </c>
    </row>
    <row r="355" spans="1:9" x14ac:dyDescent="0.45">
      <c r="A355" s="2">
        <v>2021</v>
      </c>
      <c r="B355" s="2" t="s">
        <v>38</v>
      </c>
      <c r="C355" s="2">
        <v>5613</v>
      </c>
      <c r="D355" s="2">
        <v>7</v>
      </c>
      <c r="E355" s="2">
        <v>3</v>
      </c>
      <c r="F355" s="2">
        <v>72.47</v>
      </c>
      <c r="G355" t="str">
        <f t="shared" si="15"/>
        <v>Norðurland vestra</v>
      </c>
      <c r="H355">
        <f t="shared" si="16"/>
        <v>507.28999999999996</v>
      </c>
      <c r="I355">
        <f t="shared" si="17"/>
        <v>78.044615384615383</v>
      </c>
    </row>
    <row r="356" spans="1:9" x14ac:dyDescent="0.45">
      <c r="A356" s="2">
        <v>2023</v>
      </c>
      <c r="B356" s="2" t="s">
        <v>38</v>
      </c>
      <c r="C356" s="2">
        <v>5613</v>
      </c>
      <c r="D356" s="2">
        <v>1</v>
      </c>
      <c r="E356" s="2">
        <v>1</v>
      </c>
      <c r="F356" s="2">
        <v>123.1</v>
      </c>
      <c r="G356" t="str">
        <f t="shared" si="15"/>
        <v>Norðurland vestra</v>
      </c>
      <c r="H356">
        <f t="shared" si="16"/>
        <v>123.1</v>
      </c>
      <c r="I356">
        <f t="shared" si="17"/>
        <v>18.938461538461539</v>
      </c>
    </row>
    <row r="357" spans="1:9" x14ac:dyDescent="0.45">
      <c r="A357" s="2">
        <v>2024</v>
      </c>
      <c r="B357" s="2" t="s">
        <v>38</v>
      </c>
      <c r="C357" s="2">
        <v>5613</v>
      </c>
      <c r="D357" s="2">
        <v>1</v>
      </c>
      <c r="E357" s="2">
        <v>1</v>
      </c>
      <c r="F357" s="2">
        <v>123.1</v>
      </c>
      <c r="G357" t="str">
        <f t="shared" si="15"/>
        <v>Norðurland vestra</v>
      </c>
      <c r="H357">
        <f t="shared" si="16"/>
        <v>123.1</v>
      </c>
      <c r="I357">
        <f t="shared" si="17"/>
        <v>18.938461538461539</v>
      </c>
    </row>
    <row r="358" spans="1:9" x14ac:dyDescent="0.45">
      <c r="A358" s="2">
        <v>2006</v>
      </c>
      <c r="B358" s="2" t="s">
        <v>39</v>
      </c>
      <c r="C358" s="2">
        <v>5716</v>
      </c>
      <c r="D358" s="2">
        <v>29</v>
      </c>
      <c r="E358" s="2">
        <v>14</v>
      </c>
      <c r="F358" s="2">
        <v>111.93</v>
      </c>
      <c r="G358" t="str">
        <f t="shared" si="15"/>
        <v>Norðurland vestra</v>
      </c>
      <c r="H358">
        <f t="shared" si="16"/>
        <v>3245.9700000000003</v>
      </c>
      <c r="I358">
        <f t="shared" si="17"/>
        <v>499.38000000000005</v>
      </c>
    </row>
    <row r="359" spans="1:9" x14ac:dyDescent="0.45">
      <c r="A359" s="2">
        <v>2007</v>
      </c>
      <c r="B359" s="2" t="s">
        <v>39</v>
      </c>
      <c r="C359" s="2">
        <v>5716</v>
      </c>
      <c r="D359" s="2">
        <v>22</v>
      </c>
      <c r="E359" s="2">
        <v>11</v>
      </c>
      <c r="F359" s="2">
        <v>105.02</v>
      </c>
      <c r="G359" t="str">
        <f t="shared" si="15"/>
        <v>Norðurland vestra</v>
      </c>
      <c r="H359">
        <f t="shared" si="16"/>
        <v>2310.44</v>
      </c>
      <c r="I359">
        <f t="shared" si="17"/>
        <v>355.45230769230773</v>
      </c>
    </row>
    <row r="360" spans="1:9" x14ac:dyDescent="0.45">
      <c r="A360" s="2">
        <v>2008</v>
      </c>
      <c r="B360" s="2" t="s">
        <v>39</v>
      </c>
      <c r="C360" s="2">
        <v>5716</v>
      </c>
      <c r="D360" s="2">
        <v>13</v>
      </c>
      <c r="E360" s="2">
        <v>5</v>
      </c>
      <c r="F360" s="2">
        <v>95.84</v>
      </c>
      <c r="G360" t="str">
        <f t="shared" si="15"/>
        <v>Norðurland vestra</v>
      </c>
      <c r="H360">
        <f t="shared" si="16"/>
        <v>1245.92</v>
      </c>
      <c r="I360">
        <f t="shared" si="17"/>
        <v>191.68</v>
      </c>
    </row>
    <row r="361" spans="1:9" x14ac:dyDescent="0.45">
      <c r="A361" s="2">
        <v>2009</v>
      </c>
      <c r="B361" s="2" t="s">
        <v>39</v>
      </c>
      <c r="C361" s="2">
        <v>5716</v>
      </c>
      <c r="D361" s="2">
        <v>9</v>
      </c>
      <c r="E361" s="2">
        <v>5</v>
      </c>
      <c r="F361" s="2">
        <v>126.22</v>
      </c>
      <c r="G361" t="str">
        <f t="shared" si="15"/>
        <v>Norðurland vestra</v>
      </c>
      <c r="H361">
        <f t="shared" si="16"/>
        <v>1135.98</v>
      </c>
      <c r="I361">
        <f t="shared" si="17"/>
        <v>174.76615384615386</v>
      </c>
    </row>
    <row r="362" spans="1:9" x14ac:dyDescent="0.45">
      <c r="A362" s="2">
        <v>2010</v>
      </c>
      <c r="B362" s="2" t="s">
        <v>39</v>
      </c>
      <c r="C362" s="2">
        <v>5716</v>
      </c>
      <c r="D362" s="2">
        <v>4</v>
      </c>
      <c r="E362" s="2">
        <v>4</v>
      </c>
      <c r="F362" s="2">
        <v>148.08000000000001</v>
      </c>
      <c r="G362" t="str">
        <f t="shared" si="15"/>
        <v>Norðurland vestra</v>
      </c>
      <c r="H362">
        <f t="shared" si="16"/>
        <v>592.32000000000005</v>
      </c>
      <c r="I362">
        <f t="shared" si="17"/>
        <v>91.126153846153855</v>
      </c>
    </row>
    <row r="363" spans="1:9" x14ac:dyDescent="0.45">
      <c r="A363" s="2">
        <v>2011</v>
      </c>
      <c r="B363" s="2" t="s">
        <v>39</v>
      </c>
      <c r="C363" s="2">
        <v>5716</v>
      </c>
      <c r="D363" s="2">
        <v>3</v>
      </c>
      <c r="E363" s="2">
        <v>3</v>
      </c>
      <c r="F363" s="2">
        <v>90.97</v>
      </c>
      <c r="G363" t="str">
        <f t="shared" si="15"/>
        <v>Norðurland vestra</v>
      </c>
      <c r="H363">
        <f t="shared" si="16"/>
        <v>272.90999999999997</v>
      </c>
      <c r="I363">
        <f t="shared" si="17"/>
        <v>41.98615384615384</v>
      </c>
    </row>
    <row r="364" spans="1:9" x14ac:dyDescent="0.45">
      <c r="A364" s="2">
        <v>2012</v>
      </c>
      <c r="B364" s="2" t="s">
        <v>39</v>
      </c>
      <c r="C364" s="2">
        <v>5716</v>
      </c>
      <c r="D364" s="2">
        <v>9</v>
      </c>
      <c r="E364" s="2">
        <v>3</v>
      </c>
      <c r="F364" s="2">
        <v>104.36</v>
      </c>
      <c r="G364" t="str">
        <f t="shared" si="15"/>
        <v>Norðurland vestra</v>
      </c>
      <c r="H364">
        <f t="shared" si="16"/>
        <v>939.24</v>
      </c>
      <c r="I364">
        <f t="shared" si="17"/>
        <v>144.49846153846153</v>
      </c>
    </row>
    <row r="365" spans="1:9" x14ac:dyDescent="0.45">
      <c r="A365" s="2">
        <v>2014</v>
      </c>
      <c r="B365" s="2" t="s">
        <v>39</v>
      </c>
      <c r="C365" s="2">
        <v>5716</v>
      </c>
      <c r="D365" s="2">
        <v>2</v>
      </c>
      <c r="E365" s="2">
        <v>2</v>
      </c>
      <c r="F365" s="2">
        <v>105.25</v>
      </c>
      <c r="G365" t="str">
        <f t="shared" si="15"/>
        <v>Norðurland vestra</v>
      </c>
      <c r="H365">
        <f t="shared" si="16"/>
        <v>210.5</v>
      </c>
      <c r="I365">
        <f t="shared" si="17"/>
        <v>32.384615384615387</v>
      </c>
    </row>
    <row r="366" spans="1:9" x14ac:dyDescent="0.45">
      <c r="A366" s="2">
        <v>2015</v>
      </c>
      <c r="B366" s="2" t="s">
        <v>39</v>
      </c>
      <c r="C366" s="2">
        <v>5716</v>
      </c>
      <c r="D366" s="2">
        <v>1</v>
      </c>
      <c r="E366" s="2">
        <v>1</v>
      </c>
      <c r="F366" s="2">
        <v>165.5</v>
      </c>
      <c r="G366" t="str">
        <f t="shared" si="15"/>
        <v>Norðurland vestra</v>
      </c>
      <c r="H366">
        <f t="shared" si="16"/>
        <v>165.5</v>
      </c>
      <c r="I366">
        <f t="shared" si="17"/>
        <v>25.46153846153846</v>
      </c>
    </row>
    <row r="367" spans="1:9" x14ac:dyDescent="0.45">
      <c r="A367" s="2">
        <v>2016</v>
      </c>
      <c r="B367" s="2" t="s">
        <v>39</v>
      </c>
      <c r="C367" s="2">
        <v>5716</v>
      </c>
      <c r="D367" s="2">
        <v>2</v>
      </c>
      <c r="E367" s="2">
        <v>2</v>
      </c>
      <c r="F367" s="2">
        <v>204.1</v>
      </c>
      <c r="G367" t="str">
        <f t="shared" si="15"/>
        <v>Norðurland vestra</v>
      </c>
      <c r="H367">
        <f t="shared" si="16"/>
        <v>408.2</v>
      </c>
      <c r="I367">
        <f t="shared" si="17"/>
        <v>62.8</v>
      </c>
    </row>
    <row r="368" spans="1:9" x14ac:dyDescent="0.45">
      <c r="A368" s="2">
        <v>2017</v>
      </c>
      <c r="B368" s="2" t="s">
        <v>39</v>
      </c>
      <c r="C368" s="2">
        <v>5716</v>
      </c>
      <c r="D368" s="2">
        <v>3</v>
      </c>
      <c r="E368" s="2">
        <v>3</v>
      </c>
      <c r="F368" s="2">
        <v>135.83000000000001</v>
      </c>
      <c r="G368" t="str">
        <f t="shared" si="15"/>
        <v>Norðurland vestra</v>
      </c>
      <c r="H368">
        <f t="shared" si="16"/>
        <v>407.49</v>
      </c>
      <c r="I368">
        <f t="shared" si="17"/>
        <v>62.690769230769234</v>
      </c>
    </row>
    <row r="369" spans="1:9" x14ac:dyDescent="0.45">
      <c r="A369" s="2">
        <v>2018</v>
      </c>
      <c r="B369" s="2" t="s">
        <v>39</v>
      </c>
      <c r="C369" s="2">
        <v>5716</v>
      </c>
      <c r="D369" s="2">
        <v>7</v>
      </c>
      <c r="E369" s="2">
        <v>6</v>
      </c>
      <c r="F369" s="2">
        <v>137.43</v>
      </c>
      <c r="G369" t="str">
        <f t="shared" si="15"/>
        <v>Norðurland vestra</v>
      </c>
      <c r="H369">
        <f t="shared" si="16"/>
        <v>962.01</v>
      </c>
      <c r="I369">
        <f t="shared" si="17"/>
        <v>148.00153846153847</v>
      </c>
    </row>
    <row r="370" spans="1:9" x14ac:dyDescent="0.45">
      <c r="A370" s="2">
        <v>2019</v>
      </c>
      <c r="B370" s="2" t="s">
        <v>39</v>
      </c>
      <c r="C370" s="2">
        <v>5716</v>
      </c>
      <c r="D370" s="2">
        <v>6</v>
      </c>
      <c r="E370" s="2">
        <v>5</v>
      </c>
      <c r="F370" s="2">
        <v>157.18</v>
      </c>
      <c r="G370" t="str">
        <f t="shared" si="15"/>
        <v>Norðurland vestra</v>
      </c>
      <c r="H370">
        <f t="shared" si="16"/>
        <v>943.08</v>
      </c>
      <c r="I370">
        <f t="shared" si="17"/>
        <v>145.08923076923077</v>
      </c>
    </row>
    <row r="371" spans="1:9" x14ac:dyDescent="0.45">
      <c r="A371" s="2">
        <v>2020</v>
      </c>
      <c r="B371" s="2" t="s">
        <v>39</v>
      </c>
      <c r="C371" s="2">
        <v>5716</v>
      </c>
      <c r="D371" s="2">
        <v>12</v>
      </c>
      <c r="E371" s="2">
        <v>8</v>
      </c>
      <c r="F371" s="2">
        <v>122.1</v>
      </c>
      <c r="G371" t="str">
        <f t="shared" si="15"/>
        <v>Norðurland vestra</v>
      </c>
      <c r="H371">
        <f t="shared" si="16"/>
        <v>1465.1999999999998</v>
      </c>
      <c r="I371">
        <f t="shared" si="17"/>
        <v>225.4153846153846</v>
      </c>
    </row>
    <row r="372" spans="1:9" x14ac:dyDescent="0.45">
      <c r="A372" s="2">
        <v>2021</v>
      </c>
      <c r="B372" s="2" t="s">
        <v>39</v>
      </c>
      <c r="C372" s="2">
        <v>5716</v>
      </c>
      <c r="D372" s="2">
        <v>9</v>
      </c>
      <c r="E372" s="2">
        <v>9</v>
      </c>
      <c r="F372" s="2">
        <v>154.37</v>
      </c>
      <c r="G372" t="str">
        <f t="shared" si="15"/>
        <v>Norðurland vestra</v>
      </c>
      <c r="H372">
        <f t="shared" si="16"/>
        <v>1389.33</v>
      </c>
      <c r="I372">
        <f t="shared" si="17"/>
        <v>213.7430769230769</v>
      </c>
    </row>
    <row r="373" spans="1:9" x14ac:dyDescent="0.45">
      <c r="A373" s="2">
        <v>2022</v>
      </c>
      <c r="B373" s="2" t="s">
        <v>39</v>
      </c>
      <c r="C373" s="2">
        <v>5716</v>
      </c>
      <c r="D373" s="2">
        <v>6</v>
      </c>
      <c r="E373" s="2">
        <v>6</v>
      </c>
      <c r="F373" s="2">
        <v>169.72</v>
      </c>
      <c r="G373" t="str">
        <f t="shared" si="15"/>
        <v>Norðurland vestra</v>
      </c>
      <c r="H373">
        <f t="shared" si="16"/>
        <v>1018.3199999999999</v>
      </c>
      <c r="I373">
        <f t="shared" si="17"/>
        <v>156.66461538461539</v>
      </c>
    </row>
    <row r="374" spans="1:9" x14ac:dyDescent="0.45">
      <c r="A374" s="2">
        <v>2023</v>
      </c>
      <c r="B374" s="2" t="s">
        <v>39</v>
      </c>
      <c r="C374" s="2">
        <v>5716</v>
      </c>
      <c r="D374" s="2">
        <v>5</v>
      </c>
      <c r="E374" s="2">
        <v>5</v>
      </c>
      <c r="F374" s="2">
        <v>200.34</v>
      </c>
      <c r="G374" t="str">
        <f t="shared" si="15"/>
        <v>Norðurland vestra</v>
      </c>
      <c r="H374">
        <f t="shared" si="16"/>
        <v>1001.7</v>
      </c>
      <c r="I374">
        <f t="shared" si="17"/>
        <v>154.1076923076923</v>
      </c>
    </row>
    <row r="375" spans="1:9" x14ac:dyDescent="0.45">
      <c r="A375" s="2">
        <v>2024</v>
      </c>
      <c r="B375" s="2" t="s">
        <v>39</v>
      </c>
      <c r="C375" s="2">
        <v>5716</v>
      </c>
      <c r="D375" s="2">
        <v>9</v>
      </c>
      <c r="E375" s="2">
        <v>7</v>
      </c>
      <c r="F375" s="2">
        <v>128.22999999999999</v>
      </c>
      <c r="G375" t="str">
        <f t="shared" si="15"/>
        <v>Norðurland vestra</v>
      </c>
      <c r="H375">
        <f t="shared" si="16"/>
        <v>1154.07</v>
      </c>
      <c r="I375">
        <f t="shared" si="17"/>
        <v>177.54923076923075</v>
      </c>
    </row>
    <row r="376" spans="1:9" x14ac:dyDescent="0.45">
      <c r="A376" s="2">
        <v>2006</v>
      </c>
      <c r="B376" s="2" t="s">
        <v>40</v>
      </c>
      <c r="C376" s="2">
        <v>6000</v>
      </c>
      <c r="D376" s="2">
        <v>111</v>
      </c>
      <c r="E376" s="2">
        <v>47</v>
      </c>
      <c r="F376" s="2">
        <v>109.13</v>
      </c>
      <c r="G376" t="str">
        <f t="shared" si="15"/>
        <v>Norðurland eystra</v>
      </c>
      <c r="H376">
        <f t="shared" si="16"/>
        <v>12113.43</v>
      </c>
      <c r="I376">
        <f t="shared" si="17"/>
        <v>1863.6046153846155</v>
      </c>
    </row>
    <row r="377" spans="1:9" x14ac:dyDescent="0.45">
      <c r="A377" s="2">
        <v>2007</v>
      </c>
      <c r="B377" s="2" t="s">
        <v>40</v>
      </c>
      <c r="C377" s="2">
        <v>6000</v>
      </c>
      <c r="D377" s="2">
        <v>180</v>
      </c>
      <c r="E377" s="2">
        <v>48</v>
      </c>
      <c r="F377" s="2">
        <v>124.56</v>
      </c>
      <c r="G377" t="str">
        <f t="shared" si="15"/>
        <v>Norðurland eystra</v>
      </c>
      <c r="H377">
        <f t="shared" si="16"/>
        <v>22420.799999999999</v>
      </c>
      <c r="I377">
        <f t="shared" si="17"/>
        <v>3449.353846153846</v>
      </c>
    </row>
    <row r="378" spans="1:9" x14ac:dyDescent="0.45">
      <c r="A378" s="2">
        <v>2007</v>
      </c>
      <c r="B378" s="2" t="s">
        <v>41</v>
      </c>
      <c r="C378" s="2">
        <v>6000</v>
      </c>
      <c r="D378" s="2">
        <v>2</v>
      </c>
      <c r="E378" s="2">
        <v>1</v>
      </c>
      <c r="F378" s="2">
        <v>105.1</v>
      </c>
      <c r="G378" t="str">
        <f t="shared" si="15"/>
        <v>Norðurland eystra</v>
      </c>
      <c r="H378">
        <f t="shared" si="16"/>
        <v>210.2</v>
      </c>
      <c r="I378">
        <f t="shared" si="17"/>
        <v>32.338461538461537</v>
      </c>
    </row>
    <row r="379" spans="1:9" x14ac:dyDescent="0.45">
      <c r="A379" s="2">
        <v>2008</v>
      </c>
      <c r="B379" s="2" t="s">
        <v>40</v>
      </c>
      <c r="C379" s="2">
        <v>6000</v>
      </c>
      <c r="D379" s="2">
        <v>242</v>
      </c>
      <c r="E379" s="2">
        <v>62</v>
      </c>
      <c r="F379" s="2">
        <v>108.32</v>
      </c>
      <c r="G379" t="str">
        <f t="shared" si="15"/>
        <v>Norðurland eystra</v>
      </c>
      <c r="H379">
        <f t="shared" si="16"/>
        <v>26213.439999999999</v>
      </c>
      <c r="I379">
        <f t="shared" si="17"/>
        <v>4032.8369230769231</v>
      </c>
    </row>
    <row r="380" spans="1:9" x14ac:dyDescent="0.45">
      <c r="A380" s="2">
        <v>2009</v>
      </c>
      <c r="B380" s="2" t="s">
        <v>40</v>
      </c>
      <c r="C380" s="2">
        <v>6000</v>
      </c>
      <c r="D380" s="2">
        <v>33</v>
      </c>
      <c r="E380" s="2">
        <v>24</v>
      </c>
      <c r="F380" s="2">
        <v>132.91999999999999</v>
      </c>
      <c r="G380" t="str">
        <f t="shared" si="15"/>
        <v>Norðurland eystra</v>
      </c>
      <c r="H380">
        <f t="shared" si="16"/>
        <v>4386.3599999999997</v>
      </c>
      <c r="I380">
        <f t="shared" si="17"/>
        <v>674.8246153846153</v>
      </c>
    </row>
    <row r="381" spans="1:9" x14ac:dyDescent="0.45">
      <c r="A381" s="2">
        <v>2010</v>
      </c>
      <c r="B381" s="2" t="s">
        <v>40</v>
      </c>
      <c r="C381" s="2">
        <v>6000</v>
      </c>
      <c r="D381" s="2">
        <v>41</v>
      </c>
      <c r="E381" s="2">
        <v>20</v>
      </c>
      <c r="F381" s="2">
        <v>118.55</v>
      </c>
      <c r="G381" t="str">
        <f t="shared" si="15"/>
        <v>Norðurland eystra</v>
      </c>
      <c r="H381">
        <f t="shared" si="16"/>
        <v>4860.55</v>
      </c>
      <c r="I381">
        <f t="shared" si="17"/>
        <v>747.77692307692314</v>
      </c>
    </row>
    <row r="382" spans="1:9" x14ac:dyDescent="0.45">
      <c r="A382" s="2">
        <v>2011</v>
      </c>
      <c r="B382" s="2" t="s">
        <v>40</v>
      </c>
      <c r="C382" s="2">
        <v>6000</v>
      </c>
      <c r="D382" s="2">
        <v>48</v>
      </c>
      <c r="E382" s="2">
        <v>18</v>
      </c>
      <c r="F382" s="2">
        <v>105.61</v>
      </c>
      <c r="G382" t="str">
        <f t="shared" si="15"/>
        <v>Norðurland eystra</v>
      </c>
      <c r="H382">
        <f t="shared" si="16"/>
        <v>5069.28</v>
      </c>
      <c r="I382">
        <f t="shared" si="17"/>
        <v>779.88923076923072</v>
      </c>
    </row>
    <row r="383" spans="1:9" x14ac:dyDescent="0.45">
      <c r="A383" s="2">
        <v>2012</v>
      </c>
      <c r="B383" s="2" t="s">
        <v>40</v>
      </c>
      <c r="C383" s="2">
        <v>6000</v>
      </c>
      <c r="D383" s="2">
        <v>83</v>
      </c>
      <c r="E383" s="2">
        <v>26</v>
      </c>
      <c r="F383" s="2">
        <v>116.98</v>
      </c>
      <c r="G383" t="str">
        <f t="shared" si="15"/>
        <v>Norðurland eystra</v>
      </c>
      <c r="H383">
        <f t="shared" si="16"/>
        <v>9709.34</v>
      </c>
      <c r="I383">
        <f t="shared" si="17"/>
        <v>1493.7446153846154</v>
      </c>
    </row>
    <row r="384" spans="1:9" x14ac:dyDescent="0.45">
      <c r="A384" s="2">
        <v>2013</v>
      </c>
      <c r="B384" s="2" t="s">
        <v>40</v>
      </c>
      <c r="C384" s="2">
        <v>6000</v>
      </c>
      <c r="D384" s="2">
        <v>20</v>
      </c>
      <c r="E384" s="2">
        <v>13</v>
      </c>
      <c r="F384" s="2">
        <v>127.29</v>
      </c>
      <c r="G384" t="str">
        <f t="shared" si="15"/>
        <v>Norðurland eystra</v>
      </c>
      <c r="H384">
        <f t="shared" si="16"/>
        <v>2545.8000000000002</v>
      </c>
      <c r="I384">
        <f t="shared" si="17"/>
        <v>391.6615384615385</v>
      </c>
    </row>
    <row r="385" spans="1:9" x14ac:dyDescent="0.45">
      <c r="A385" s="2">
        <v>2014</v>
      </c>
      <c r="B385" s="2" t="s">
        <v>40</v>
      </c>
      <c r="C385" s="2">
        <v>6000</v>
      </c>
      <c r="D385" s="2">
        <v>79</v>
      </c>
      <c r="E385" s="2">
        <v>21</v>
      </c>
      <c r="F385" s="2">
        <v>102.88</v>
      </c>
      <c r="G385" t="str">
        <f t="shared" si="15"/>
        <v>Norðurland eystra</v>
      </c>
      <c r="H385">
        <f t="shared" si="16"/>
        <v>8127.5199999999995</v>
      </c>
      <c r="I385">
        <f t="shared" si="17"/>
        <v>1250.3876923076923</v>
      </c>
    </row>
    <row r="386" spans="1:9" x14ac:dyDescent="0.45">
      <c r="A386" s="2">
        <v>2015</v>
      </c>
      <c r="B386" s="2" t="s">
        <v>40</v>
      </c>
      <c r="C386" s="2">
        <v>6000</v>
      </c>
      <c r="D386" s="2">
        <v>90</v>
      </c>
      <c r="E386" s="2">
        <v>14</v>
      </c>
      <c r="F386" s="2">
        <v>99.68</v>
      </c>
      <c r="G386" t="str">
        <f t="shared" ref="G386:G449" si="18">IF(OR(B386="Reykjavíkurborg",B386="Kópavogsbær",B386="Seltjarnarnesbær",B386="Garðabær",B386="Hafnarfjarðarkaupstaður",B386="Mosfellsbær",B386="Kjósarhreppur"),"Höfuðborgarsvæðið",IF(OR(B386="Reykjanesbær",B386="Grindavíkurbær",B386="Sveitarfélagið Vogar",B386="Sveitarfélagið Álftanes",B386="Suðurnesjabær"),"Suðurnes",IF(OR(B386="Akraneskaupstaður",B386="Borgarbyggð",B386="Stykkishólmur",B386="Stykkishólmsbær",B386="Grundarfjarðarbær",B386="Snæfellsbær",B386="Eyja- og Miklaholtshreppur",B386="Skorradalshreppur",B386="Hvalfjarðarsveit",B386="Dalabyggð"),"Vesturland",IF(OR(B386="Ísafjarðarbær",B386="Bolungarvíkurkaupstaður",B386="Reykhólahreppur",B386="Vesturbyggð",B386="Súðavíkurhreppur",B386="Árneshreppur",B386="Kaldrananeshreppur",B386="Strandabyggð"),"Vestfirðir",IF(OR(B386="Skagafjörður",B386="Húnaþing vestra",B386="Sveitarfélagið Skagaströnd",B386="Húnabyggð"),"Norðurland vestra",IF(OR(B386="Akureyrarbær",B386="Akureyri",B386="Fjallabyggð",B386="Dalvíkurbyggð",B386="Eyjafjarðarsveit",B386="Hörgársveit",B386="Svalbarðsstrandarhreppur",B386="Grýtubakkahreppur",B386="Norðurþing",B386="Tjörneshreppur",B386="Þingeyjarsveit",B386="Langanesbyggð"),"Norðurland eystra",IF(OR(B386="Fjarðabyggð",B386="Fjarðarbyggð",B386="Múlaþing",B386="Vopnafjarðarhreppur",B386="Fljótsdalshreppur"),"Austurland",IF(OR(B386="Vestmannaeyjar",B386="Sveitarfélagið Árborg",B386="Sveitarfélagið Hornafjörður",B386="Mýrdalshreppur",B386="Skarftárhreppur",B386="Ásahreppur",B386="Rangárþing eystra",B386="Rangárþing ytra",B386="Hrunamannahreppur",B386="Hveragerði",B386="Sveitarfélagið Ölfus",B386="Grímsnes- og Grafningshreppur",B386="Skeiða- og Gnúpverjahreppur",B386="Bláskógabyggð",B386="Flóahreppur"),"Suðurland","Óþekkt"))))))))</f>
        <v>Norðurland eystra</v>
      </c>
      <c r="H386">
        <f t="shared" ref="H386:H449" si="19">F386*D386</f>
        <v>8971.2000000000007</v>
      </c>
      <c r="I386">
        <f t="shared" si="17"/>
        <v>1380.1846153846154</v>
      </c>
    </row>
    <row r="387" spans="1:9" x14ac:dyDescent="0.45">
      <c r="A387" s="2">
        <v>2016</v>
      </c>
      <c r="B387" s="2" t="s">
        <v>40</v>
      </c>
      <c r="C387" s="2">
        <v>6000</v>
      </c>
      <c r="D387" s="2">
        <v>116</v>
      </c>
      <c r="E387" s="2">
        <v>16</v>
      </c>
      <c r="F387" s="2">
        <v>91.02</v>
      </c>
      <c r="G387" t="str">
        <f t="shared" si="18"/>
        <v>Norðurland eystra</v>
      </c>
      <c r="H387">
        <f t="shared" si="19"/>
        <v>10558.32</v>
      </c>
      <c r="I387">
        <f t="shared" ref="I387:I450" si="20">H387/6.5</f>
        <v>1624.3569230769231</v>
      </c>
    </row>
    <row r="388" spans="1:9" x14ac:dyDescent="0.45">
      <c r="A388" s="2">
        <v>2017</v>
      </c>
      <c r="B388" s="2" t="s">
        <v>40</v>
      </c>
      <c r="C388" s="2">
        <v>6000</v>
      </c>
      <c r="D388" s="2">
        <v>141</v>
      </c>
      <c r="E388" s="2">
        <v>21</v>
      </c>
      <c r="F388" s="2">
        <v>87.19</v>
      </c>
      <c r="G388" t="str">
        <f t="shared" si="18"/>
        <v>Norðurland eystra</v>
      </c>
      <c r="H388">
        <f t="shared" si="19"/>
        <v>12293.789999999999</v>
      </c>
      <c r="I388">
        <f t="shared" si="20"/>
        <v>1891.3523076923075</v>
      </c>
    </row>
    <row r="389" spans="1:9" x14ac:dyDescent="0.45">
      <c r="A389" s="2">
        <v>2018</v>
      </c>
      <c r="B389" s="2" t="s">
        <v>40</v>
      </c>
      <c r="C389" s="2">
        <v>6000</v>
      </c>
      <c r="D389" s="2">
        <v>184</v>
      </c>
      <c r="E389" s="2">
        <v>30</v>
      </c>
      <c r="F389" s="2">
        <v>88.8</v>
      </c>
      <c r="G389" t="str">
        <f t="shared" si="18"/>
        <v>Norðurland eystra</v>
      </c>
      <c r="H389">
        <f t="shared" si="19"/>
        <v>16339.199999999999</v>
      </c>
      <c r="I389">
        <f t="shared" si="20"/>
        <v>2513.7230769230769</v>
      </c>
    </row>
    <row r="390" spans="1:9" x14ac:dyDescent="0.45">
      <c r="A390" s="2">
        <v>2019</v>
      </c>
      <c r="B390" s="2" t="s">
        <v>40</v>
      </c>
      <c r="C390" s="2">
        <v>6000</v>
      </c>
      <c r="D390" s="2">
        <v>192</v>
      </c>
      <c r="E390" s="2">
        <v>21</v>
      </c>
      <c r="F390" s="2">
        <v>85.23</v>
      </c>
      <c r="G390" t="str">
        <f t="shared" si="18"/>
        <v>Norðurland eystra</v>
      </c>
      <c r="H390">
        <f t="shared" si="19"/>
        <v>16364.16</v>
      </c>
      <c r="I390">
        <f t="shared" si="20"/>
        <v>2517.563076923077</v>
      </c>
    </row>
    <row r="391" spans="1:9" x14ac:dyDescent="0.45">
      <c r="A391" s="2">
        <v>2020</v>
      </c>
      <c r="B391" s="2" t="s">
        <v>40</v>
      </c>
      <c r="C391" s="2">
        <v>6000</v>
      </c>
      <c r="D391" s="2">
        <v>162</v>
      </c>
      <c r="E391" s="2">
        <v>21</v>
      </c>
      <c r="F391" s="2">
        <v>78.959999999999994</v>
      </c>
      <c r="G391" t="str">
        <f t="shared" si="18"/>
        <v>Norðurland eystra</v>
      </c>
      <c r="H391">
        <f t="shared" si="19"/>
        <v>12791.519999999999</v>
      </c>
      <c r="I391">
        <f t="shared" si="20"/>
        <v>1967.9261538461537</v>
      </c>
    </row>
    <row r="392" spans="1:9" x14ac:dyDescent="0.45">
      <c r="A392" s="2">
        <v>2021</v>
      </c>
      <c r="B392" s="2" t="s">
        <v>40</v>
      </c>
      <c r="C392" s="2">
        <v>6000</v>
      </c>
      <c r="D392" s="2">
        <v>171</v>
      </c>
      <c r="E392" s="2">
        <v>16</v>
      </c>
      <c r="F392" s="2">
        <v>79.489999999999995</v>
      </c>
      <c r="G392" t="str">
        <f t="shared" si="18"/>
        <v>Norðurland eystra</v>
      </c>
      <c r="H392">
        <f t="shared" si="19"/>
        <v>13592.789999999999</v>
      </c>
      <c r="I392">
        <f t="shared" si="20"/>
        <v>2091.1984615384613</v>
      </c>
    </row>
    <row r="393" spans="1:9" x14ac:dyDescent="0.45">
      <c r="A393" s="2">
        <v>2022</v>
      </c>
      <c r="B393" s="2" t="s">
        <v>40</v>
      </c>
      <c r="C393" s="2">
        <v>6000</v>
      </c>
      <c r="D393" s="2">
        <v>120</v>
      </c>
      <c r="E393" s="2">
        <v>19</v>
      </c>
      <c r="F393" s="2">
        <v>93.27</v>
      </c>
      <c r="G393" t="str">
        <f t="shared" si="18"/>
        <v>Norðurland eystra</v>
      </c>
      <c r="H393">
        <f t="shared" si="19"/>
        <v>11192.4</v>
      </c>
      <c r="I393">
        <f t="shared" si="20"/>
        <v>1721.9076923076923</v>
      </c>
    </row>
    <row r="394" spans="1:9" x14ac:dyDescent="0.45">
      <c r="A394" s="2">
        <v>2023</v>
      </c>
      <c r="B394" s="2" t="s">
        <v>40</v>
      </c>
      <c r="C394" s="2">
        <v>6000</v>
      </c>
      <c r="D394" s="2">
        <v>63</v>
      </c>
      <c r="E394" s="2">
        <v>18</v>
      </c>
      <c r="F394" s="2">
        <v>101.41</v>
      </c>
      <c r="G394" t="str">
        <f t="shared" si="18"/>
        <v>Norðurland eystra</v>
      </c>
      <c r="H394">
        <f t="shared" si="19"/>
        <v>6388.83</v>
      </c>
      <c r="I394">
        <f t="shared" si="20"/>
        <v>982.89692307692303</v>
      </c>
    </row>
    <row r="395" spans="1:9" x14ac:dyDescent="0.45">
      <c r="A395" s="2">
        <v>2024</v>
      </c>
      <c r="B395" s="2" t="s">
        <v>40</v>
      </c>
      <c r="C395" s="2">
        <v>6000</v>
      </c>
      <c r="D395" s="2">
        <v>117</v>
      </c>
      <c r="E395" s="2">
        <v>17</v>
      </c>
      <c r="F395" s="2">
        <v>103.41</v>
      </c>
      <c r="G395" t="str">
        <f t="shared" si="18"/>
        <v>Norðurland eystra</v>
      </c>
      <c r="H395">
        <f t="shared" si="19"/>
        <v>12098.97</v>
      </c>
      <c r="I395">
        <f t="shared" si="20"/>
        <v>1861.3799999999999</v>
      </c>
    </row>
    <row r="396" spans="1:9" x14ac:dyDescent="0.45">
      <c r="A396" s="2">
        <v>2006</v>
      </c>
      <c r="B396" s="2" t="s">
        <v>42</v>
      </c>
      <c r="C396" s="2">
        <v>6100</v>
      </c>
      <c r="D396" s="2">
        <v>8</v>
      </c>
      <c r="E396" s="2">
        <v>5</v>
      </c>
      <c r="F396" s="2">
        <v>134.96</v>
      </c>
      <c r="G396" t="str">
        <f t="shared" si="18"/>
        <v>Norðurland eystra</v>
      </c>
      <c r="H396">
        <f t="shared" si="19"/>
        <v>1079.68</v>
      </c>
      <c r="I396">
        <f t="shared" si="20"/>
        <v>166.10461538461539</v>
      </c>
    </row>
    <row r="397" spans="1:9" x14ac:dyDescent="0.45">
      <c r="A397" s="2">
        <v>2007</v>
      </c>
      <c r="B397" s="2" t="s">
        <v>42</v>
      </c>
      <c r="C397" s="2">
        <v>6100</v>
      </c>
      <c r="D397" s="2">
        <v>1</v>
      </c>
      <c r="E397" s="2">
        <v>0</v>
      </c>
      <c r="F397" s="2">
        <v>119.7</v>
      </c>
      <c r="G397" t="str">
        <f t="shared" si="18"/>
        <v>Norðurland eystra</v>
      </c>
      <c r="H397">
        <f t="shared" si="19"/>
        <v>119.7</v>
      </c>
      <c r="I397">
        <f t="shared" si="20"/>
        <v>18.415384615384617</v>
      </c>
    </row>
    <row r="398" spans="1:9" x14ac:dyDescent="0.45">
      <c r="A398" s="2">
        <v>2008</v>
      </c>
      <c r="B398" s="2" t="s">
        <v>42</v>
      </c>
      <c r="C398" s="2">
        <v>6100</v>
      </c>
      <c r="D398" s="2">
        <v>1</v>
      </c>
      <c r="E398" s="2">
        <v>1</v>
      </c>
      <c r="F398" s="2">
        <v>185.2</v>
      </c>
      <c r="G398" t="str">
        <f t="shared" si="18"/>
        <v>Norðurland eystra</v>
      </c>
      <c r="H398">
        <f t="shared" si="19"/>
        <v>185.2</v>
      </c>
      <c r="I398">
        <f t="shared" si="20"/>
        <v>28.492307692307691</v>
      </c>
    </row>
    <row r="399" spans="1:9" x14ac:dyDescent="0.45">
      <c r="A399" s="2">
        <v>2009</v>
      </c>
      <c r="B399" s="2" t="s">
        <v>42</v>
      </c>
      <c r="C399" s="2">
        <v>6100</v>
      </c>
      <c r="D399" s="2">
        <v>14</v>
      </c>
      <c r="E399" s="2">
        <v>7</v>
      </c>
      <c r="F399" s="2">
        <v>126.69</v>
      </c>
      <c r="G399" t="str">
        <f t="shared" si="18"/>
        <v>Norðurland eystra</v>
      </c>
      <c r="H399">
        <f t="shared" si="19"/>
        <v>1773.6599999999999</v>
      </c>
      <c r="I399">
        <f t="shared" si="20"/>
        <v>272.87076923076921</v>
      </c>
    </row>
    <row r="400" spans="1:9" x14ac:dyDescent="0.45">
      <c r="A400" s="2">
        <v>2010</v>
      </c>
      <c r="B400" s="2" t="s">
        <v>42</v>
      </c>
      <c r="C400" s="2">
        <v>6100</v>
      </c>
      <c r="D400" s="2">
        <v>5</v>
      </c>
      <c r="E400" s="2">
        <v>2</v>
      </c>
      <c r="F400" s="2">
        <v>128.74</v>
      </c>
      <c r="G400" t="str">
        <f t="shared" si="18"/>
        <v>Norðurland eystra</v>
      </c>
      <c r="H400">
        <f t="shared" si="19"/>
        <v>643.70000000000005</v>
      </c>
      <c r="I400">
        <f t="shared" si="20"/>
        <v>99.030769230769238</v>
      </c>
    </row>
    <row r="401" spans="1:9" x14ac:dyDescent="0.45">
      <c r="A401" s="2">
        <v>2011</v>
      </c>
      <c r="B401" s="2" t="s">
        <v>42</v>
      </c>
      <c r="C401" s="2">
        <v>6100</v>
      </c>
      <c r="D401" s="2">
        <v>3</v>
      </c>
      <c r="E401" s="2">
        <v>2</v>
      </c>
      <c r="F401" s="2">
        <v>111.03</v>
      </c>
      <c r="G401" t="str">
        <f t="shared" si="18"/>
        <v>Norðurland eystra</v>
      </c>
      <c r="H401">
        <f t="shared" si="19"/>
        <v>333.09000000000003</v>
      </c>
      <c r="I401">
        <f t="shared" si="20"/>
        <v>51.244615384615386</v>
      </c>
    </row>
    <row r="402" spans="1:9" x14ac:dyDescent="0.45">
      <c r="A402" s="2">
        <v>2012</v>
      </c>
      <c r="B402" s="2" t="s">
        <v>42</v>
      </c>
      <c r="C402" s="2">
        <v>6100</v>
      </c>
      <c r="D402" s="2">
        <v>3</v>
      </c>
      <c r="E402" s="2">
        <v>1</v>
      </c>
      <c r="F402" s="2">
        <v>54.4</v>
      </c>
      <c r="G402" t="str">
        <f t="shared" si="18"/>
        <v>Norðurland eystra</v>
      </c>
      <c r="H402">
        <f t="shared" si="19"/>
        <v>163.19999999999999</v>
      </c>
      <c r="I402">
        <f t="shared" si="20"/>
        <v>25.107692307692307</v>
      </c>
    </row>
    <row r="403" spans="1:9" x14ac:dyDescent="0.45">
      <c r="A403" s="2">
        <v>2015</v>
      </c>
      <c r="B403" s="2" t="s">
        <v>42</v>
      </c>
      <c r="C403" s="2">
        <v>6100</v>
      </c>
      <c r="D403" s="2">
        <v>1</v>
      </c>
      <c r="E403" s="2">
        <v>1</v>
      </c>
      <c r="F403" s="2">
        <v>203.4</v>
      </c>
      <c r="G403" t="str">
        <f t="shared" si="18"/>
        <v>Norðurland eystra</v>
      </c>
      <c r="H403">
        <f t="shared" si="19"/>
        <v>203.4</v>
      </c>
      <c r="I403">
        <f t="shared" si="20"/>
        <v>31.292307692307695</v>
      </c>
    </row>
    <row r="404" spans="1:9" x14ac:dyDescent="0.45">
      <c r="A404" s="2">
        <v>2017</v>
      </c>
      <c r="B404" s="2" t="s">
        <v>42</v>
      </c>
      <c r="C404" s="2">
        <v>6100</v>
      </c>
      <c r="D404" s="2">
        <v>3</v>
      </c>
      <c r="E404" s="2">
        <v>2</v>
      </c>
      <c r="F404" s="2">
        <v>124.7</v>
      </c>
      <c r="G404" t="str">
        <f t="shared" si="18"/>
        <v>Norðurland eystra</v>
      </c>
      <c r="H404">
        <f t="shared" si="19"/>
        <v>374.1</v>
      </c>
      <c r="I404">
        <f t="shared" si="20"/>
        <v>57.553846153846159</v>
      </c>
    </row>
    <row r="405" spans="1:9" x14ac:dyDescent="0.45">
      <c r="A405" s="2">
        <v>2018</v>
      </c>
      <c r="B405" s="2" t="s">
        <v>42</v>
      </c>
      <c r="C405" s="2">
        <v>6100</v>
      </c>
      <c r="D405" s="2">
        <v>26</v>
      </c>
      <c r="E405" s="2">
        <v>14</v>
      </c>
      <c r="F405" s="2">
        <v>93.38</v>
      </c>
      <c r="G405" t="str">
        <f t="shared" si="18"/>
        <v>Norðurland eystra</v>
      </c>
      <c r="H405">
        <f t="shared" si="19"/>
        <v>2427.88</v>
      </c>
      <c r="I405">
        <f t="shared" si="20"/>
        <v>373.52000000000004</v>
      </c>
    </row>
    <row r="406" spans="1:9" x14ac:dyDescent="0.45">
      <c r="A406" s="2">
        <v>2019</v>
      </c>
      <c r="B406" s="2" t="s">
        <v>42</v>
      </c>
      <c r="C406" s="2">
        <v>6100</v>
      </c>
      <c r="D406" s="2">
        <v>8</v>
      </c>
      <c r="E406" s="2">
        <v>3</v>
      </c>
      <c r="F406" s="2">
        <v>83.24</v>
      </c>
      <c r="G406" t="str">
        <f t="shared" si="18"/>
        <v>Norðurland eystra</v>
      </c>
      <c r="H406">
        <f t="shared" si="19"/>
        <v>665.92</v>
      </c>
      <c r="I406">
        <f t="shared" si="20"/>
        <v>102.44923076923077</v>
      </c>
    </row>
    <row r="407" spans="1:9" x14ac:dyDescent="0.45">
      <c r="A407" s="2">
        <v>2020</v>
      </c>
      <c r="B407" s="2" t="s">
        <v>42</v>
      </c>
      <c r="C407" s="2">
        <v>6100</v>
      </c>
      <c r="D407" s="2">
        <v>21</v>
      </c>
      <c r="E407" s="2">
        <v>4</v>
      </c>
      <c r="F407" s="2">
        <v>119.34</v>
      </c>
      <c r="G407" t="str">
        <f t="shared" si="18"/>
        <v>Norðurland eystra</v>
      </c>
      <c r="H407">
        <f t="shared" si="19"/>
        <v>2506.14</v>
      </c>
      <c r="I407">
        <f t="shared" si="20"/>
        <v>385.56</v>
      </c>
    </row>
    <row r="408" spans="1:9" x14ac:dyDescent="0.45">
      <c r="A408" s="2">
        <v>2021</v>
      </c>
      <c r="B408" s="2" t="s">
        <v>42</v>
      </c>
      <c r="C408" s="2">
        <v>6100</v>
      </c>
      <c r="D408" s="2">
        <v>13</v>
      </c>
      <c r="E408" s="2">
        <v>3</v>
      </c>
      <c r="F408" s="2">
        <v>136.33000000000001</v>
      </c>
      <c r="G408" t="str">
        <f t="shared" si="18"/>
        <v>Norðurland eystra</v>
      </c>
      <c r="H408">
        <f t="shared" si="19"/>
        <v>1772.2900000000002</v>
      </c>
      <c r="I408">
        <f t="shared" si="20"/>
        <v>272.66000000000003</v>
      </c>
    </row>
    <row r="409" spans="1:9" x14ac:dyDescent="0.45">
      <c r="A409" s="2">
        <v>2023</v>
      </c>
      <c r="B409" s="2" t="s">
        <v>42</v>
      </c>
      <c r="C409" s="2">
        <v>6100</v>
      </c>
      <c r="D409" s="2">
        <v>11</v>
      </c>
      <c r="E409" s="2">
        <v>5</v>
      </c>
      <c r="F409" s="2">
        <v>112.43</v>
      </c>
      <c r="G409" t="str">
        <f t="shared" si="18"/>
        <v>Norðurland eystra</v>
      </c>
      <c r="H409">
        <f t="shared" si="19"/>
        <v>1236.73</v>
      </c>
      <c r="I409">
        <f t="shared" si="20"/>
        <v>190.26615384615386</v>
      </c>
    </row>
    <row r="410" spans="1:9" x14ac:dyDescent="0.45">
      <c r="A410" s="2">
        <v>2024</v>
      </c>
      <c r="B410" s="2" t="s">
        <v>42</v>
      </c>
      <c r="C410" s="2">
        <v>6100</v>
      </c>
      <c r="D410" s="2">
        <v>6</v>
      </c>
      <c r="E410" s="2">
        <v>3</v>
      </c>
      <c r="F410" s="2">
        <v>101.77</v>
      </c>
      <c r="G410" t="str">
        <f t="shared" si="18"/>
        <v>Norðurland eystra</v>
      </c>
      <c r="H410">
        <f t="shared" si="19"/>
        <v>610.62</v>
      </c>
      <c r="I410">
        <f t="shared" si="20"/>
        <v>93.941538461538457</v>
      </c>
    </row>
    <row r="411" spans="1:9" x14ac:dyDescent="0.45">
      <c r="A411" s="2">
        <v>2006</v>
      </c>
      <c r="B411" s="2" t="s">
        <v>43</v>
      </c>
      <c r="C411" s="2">
        <v>6250</v>
      </c>
      <c r="D411" s="2">
        <v>2</v>
      </c>
      <c r="E411" s="2">
        <v>1</v>
      </c>
      <c r="F411" s="2">
        <v>150.4</v>
      </c>
      <c r="G411" t="str">
        <f t="shared" si="18"/>
        <v>Norðurland eystra</v>
      </c>
      <c r="H411">
        <f t="shared" si="19"/>
        <v>300.8</v>
      </c>
      <c r="I411">
        <f t="shared" si="20"/>
        <v>46.276923076923076</v>
      </c>
    </row>
    <row r="412" spans="1:9" x14ac:dyDescent="0.45">
      <c r="A412" s="2">
        <v>2008</v>
      </c>
      <c r="B412" s="2" t="s">
        <v>43</v>
      </c>
      <c r="C412" s="2">
        <v>6250</v>
      </c>
      <c r="D412" s="2">
        <v>1</v>
      </c>
      <c r="E412" s="2">
        <v>1</v>
      </c>
      <c r="F412" s="2">
        <v>76.900000000000006</v>
      </c>
      <c r="G412" t="str">
        <f t="shared" si="18"/>
        <v>Norðurland eystra</v>
      </c>
      <c r="H412">
        <f t="shared" si="19"/>
        <v>76.900000000000006</v>
      </c>
      <c r="I412">
        <f t="shared" si="20"/>
        <v>11.830769230769231</v>
      </c>
    </row>
    <row r="413" spans="1:9" x14ac:dyDescent="0.45">
      <c r="A413" s="2">
        <v>2019</v>
      </c>
      <c r="B413" s="2" t="s">
        <v>43</v>
      </c>
      <c r="C413" s="2">
        <v>6250</v>
      </c>
      <c r="D413" s="2">
        <v>1</v>
      </c>
      <c r="E413" s="2">
        <v>1</v>
      </c>
      <c r="F413" s="2">
        <v>38.9</v>
      </c>
      <c r="G413" t="str">
        <f t="shared" si="18"/>
        <v>Norðurland eystra</v>
      </c>
      <c r="H413">
        <f t="shared" si="19"/>
        <v>38.9</v>
      </c>
      <c r="I413">
        <f t="shared" si="20"/>
        <v>5.9846153846153847</v>
      </c>
    </row>
    <row r="414" spans="1:9" x14ac:dyDescent="0.45">
      <c r="A414" s="2">
        <v>2020</v>
      </c>
      <c r="B414" s="2" t="s">
        <v>43</v>
      </c>
      <c r="C414" s="2">
        <v>6250</v>
      </c>
      <c r="D414" s="2">
        <v>1</v>
      </c>
      <c r="E414" s="2">
        <v>1</v>
      </c>
      <c r="F414" s="2">
        <v>151.1</v>
      </c>
      <c r="G414" t="str">
        <f t="shared" si="18"/>
        <v>Norðurland eystra</v>
      </c>
      <c r="H414">
        <f t="shared" si="19"/>
        <v>151.1</v>
      </c>
      <c r="I414">
        <f t="shared" si="20"/>
        <v>23.246153846153845</v>
      </c>
    </row>
    <row r="415" spans="1:9" x14ac:dyDescent="0.45">
      <c r="A415" s="2">
        <v>2021</v>
      </c>
      <c r="B415" s="2" t="s">
        <v>43</v>
      </c>
      <c r="C415" s="2">
        <v>6250</v>
      </c>
      <c r="D415" s="2">
        <v>1</v>
      </c>
      <c r="E415" s="2">
        <v>1</v>
      </c>
      <c r="F415" s="2">
        <v>151.1</v>
      </c>
      <c r="G415" t="str">
        <f t="shared" si="18"/>
        <v>Norðurland eystra</v>
      </c>
      <c r="H415">
        <f t="shared" si="19"/>
        <v>151.1</v>
      </c>
      <c r="I415">
        <f t="shared" si="20"/>
        <v>23.246153846153845</v>
      </c>
    </row>
    <row r="416" spans="1:9" x14ac:dyDescent="0.45">
      <c r="A416" s="2">
        <v>2023</v>
      </c>
      <c r="B416" s="2" t="s">
        <v>43</v>
      </c>
      <c r="C416" s="2">
        <v>6250</v>
      </c>
      <c r="D416" s="2">
        <v>2</v>
      </c>
      <c r="E416" s="2">
        <v>2</v>
      </c>
      <c r="F416" s="2">
        <v>249.55</v>
      </c>
      <c r="G416" t="str">
        <f t="shared" si="18"/>
        <v>Norðurland eystra</v>
      </c>
      <c r="H416">
        <f t="shared" si="19"/>
        <v>499.1</v>
      </c>
      <c r="I416">
        <f t="shared" si="20"/>
        <v>76.784615384615392</v>
      </c>
    </row>
    <row r="417" spans="1:9" x14ac:dyDescent="0.45">
      <c r="A417" s="2">
        <v>2024</v>
      </c>
      <c r="B417" s="2" t="s">
        <v>43</v>
      </c>
      <c r="C417" s="2">
        <v>6250</v>
      </c>
      <c r="D417" s="2">
        <v>1</v>
      </c>
      <c r="E417" s="2">
        <v>0</v>
      </c>
      <c r="F417" s="2">
        <v>235.1</v>
      </c>
      <c r="G417" t="str">
        <f t="shared" si="18"/>
        <v>Norðurland eystra</v>
      </c>
      <c r="H417">
        <f t="shared" si="19"/>
        <v>235.1</v>
      </c>
      <c r="I417">
        <f t="shared" si="20"/>
        <v>36.169230769230765</v>
      </c>
    </row>
    <row r="418" spans="1:9" x14ac:dyDescent="0.45">
      <c r="A418" s="2">
        <v>2006</v>
      </c>
      <c r="B418" s="2" t="s">
        <v>44</v>
      </c>
      <c r="C418" s="2">
        <v>6400</v>
      </c>
      <c r="D418" s="2">
        <v>5</v>
      </c>
      <c r="E418" s="2">
        <v>4</v>
      </c>
      <c r="F418" s="2">
        <v>117.98</v>
      </c>
      <c r="G418" t="str">
        <f t="shared" si="18"/>
        <v>Norðurland eystra</v>
      </c>
      <c r="H418">
        <f t="shared" si="19"/>
        <v>589.9</v>
      </c>
      <c r="I418">
        <f t="shared" si="20"/>
        <v>90.753846153846155</v>
      </c>
    </row>
    <row r="419" spans="1:9" x14ac:dyDescent="0.45">
      <c r="A419" s="2">
        <v>2007</v>
      </c>
      <c r="B419" s="2" t="s">
        <v>44</v>
      </c>
      <c r="C419" s="2">
        <v>6400</v>
      </c>
      <c r="D419" s="2">
        <v>7</v>
      </c>
      <c r="E419" s="2">
        <v>6</v>
      </c>
      <c r="F419" s="2">
        <v>121.51</v>
      </c>
      <c r="G419" t="str">
        <f t="shared" si="18"/>
        <v>Norðurland eystra</v>
      </c>
      <c r="H419">
        <f t="shared" si="19"/>
        <v>850.57</v>
      </c>
      <c r="I419">
        <f t="shared" si="20"/>
        <v>130.8569230769231</v>
      </c>
    </row>
    <row r="420" spans="1:9" x14ac:dyDescent="0.45">
      <c r="A420" s="2">
        <v>2008</v>
      </c>
      <c r="B420" s="2" t="s">
        <v>44</v>
      </c>
      <c r="C420" s="2">
        <v>6400</v>
      </c>
      <c r="D420" s="2">
        <v>8</v>
      </c>
      <c r="E420" s="2">
        <v>7</v>
      </c>
      <c r="F420" s="2">
        <v>142.69</v>
      </c>
      <c r="G420" t="str">
        <f t="shared" si="18"/>
        <v>Norðurland eystra</v>
      </c>
      <c r="H420">
        <f t="shared" si="19"/>
        <v>1141.52</v>
      </c>
      <c r="I420">
        <f t="shared" si="20"/>
        <v>175.61846153846153</v>
      </c>
    </row>
    <row r="421" spans="1:9" x14ac:dyDescent="0.45">
      <c r="A421" s="2">
        <v>2009</v>
      </c>
      <c r="B421" s="2" t="s">
        <v>44</v>
      </c>
      <c r="C421" s="2">
        <v>6400</v>
      </c>
      <c r="D421" s="2">
        <v>6</v>
      </c>
      <c r="E421" s="2">
        <v>6</v>
      </c>
      <c r="F421" s="2">
        <v>182.32</v>
      </c>
      <c r="G421" t="str">
        <f t="shared" si="18"/>
        <v>Norðurland eystra</v>
      </c>
      <c r="H421">
        <f t="shared" si="19"/>
        <v>1093.92</v>
      </c>
      <c r="I421">
        <f t="shared" si="20"/>
        <v>168.29538461538462</v>
      </c>
    </row>
    <row r="422" spans="1:9" x14ac:dyDescent="0.45">
      <c r="A422" s="2">
        <v>2010</v>
      </c>
      <c r="B422" s="2" t="s">
        <v>44</v>
      </c>
      <c r="C422" s="2">
        <v>6400</v>
      </c>
      <c r="D422" s="2">
        <v>1</v>
      </c>
      <c r="E422" s="2">
        <v>1</v>
      </c>
      <c r="F422" s="2">
        <v>181.5</v>
      </c>
      <c r="G422" t="str">
        <f t="shared" si="18"/>
        <v>Norðurland eystra</v>
      </c>
      <c r="H422">
        <f t="shared" si="19"/>
        <v>181.5</v>
      </c>
      <c r="I422">
        <f t="shared" si="20"/>
        <v>27.923076923076923</v>
      </c>
    </row>
    <row r="423" spans="1:9" x14ac:dyDescent="0.45">
      <c r="A423" s="2">
        <v>2012</v>
      </c>
      <c r="B423" s="2" t="s">
        <v>44</v>
      </c>
      <c r="C423" s="2">
        <v>6400</v>
      </c>
      <c r="D423" s="2">
        <v>1</v>
      </c>
      <c r="E423" s="2">
        <v>1</v>
      </c>
      <c r="F423" s="2">
        <v>151.6</v>
      </c>
      <c r="G423" t="str">
        <f t="shared" si="18"/>
        <v>Norðurland eystra</v>
      </c>
      <c r="H423">
        <f t="shared" si="19"/>
        <v>151.6</v>
      </c>
      <c r="I423">
        <f t="shared" si="20"/>
        <v>23.323076923076922</v>
      </c>
    </row>
    <row r="424" spans="1:9" x14ac:dyDescent="0.45">
      <c r="A424" s="2">
        <v>2013</v>
      </c>
      <c r="B424" s="2" t="s">
        <v>44</v>
      </c>
      <c r="C424" s="2">
        <v>6400</v>
      </c>
      <c r="D424" s="2">
        <v>3</v>
      </c>
      <c r="E424" s="2">
        <v>1</v>
      </c>
      <c r="F424" s="2">
        <v>124.63</v>
      </c>
      <c r="G424" t="str">
        <f t="shared" si="18"/>
        <v>Norðurland eystra</v>
      </c>
      <c r="H424">
        <f t="shared" si="19"/>
        <v>373.89</v>
      </c>
      <c r="I424">
        <f t="shared" si="20"/>
        <v>57.521538461538462</v>
      </c>
    </row>
    <row r="425" spans="1:9" x14ac:dyDescent="0.45">
      <c r="A425" s="2">
        <v>2018</v>
      </c>
      <c r="B425" s="2" t="s">
        <v>44</v>
      </c>
      <c r="C425" s="2">
        <v>6400</v>
      </c>
      <c r="D425" s="2">
        <v>7</v>
      </c>
      <c r="E425" s="2">
        <v>3</v>
      </c>
      <c r="F425" s="2">
        <v>75.069999999999993</v>
      </c>
      <c r="G425" t="str">
        <f t="shared" si="18"/>
        <v>Norðurland eystra</v>
      </c>
      <c r="H425">
        <f t="shared" si="19"/>
        <v>525.49</v>
      </c>
      <c r="I425">
        <f t="shared" si="20"/>
        <v>80.844615384615381</v>
      </c>
    </row>
    <row r="426" spans="1:9" x14ac:dyDescent="0.45">
      <c r="A426" s="2">
        <v>2019</v>
      </c>
      <c r="B426" s="2" t="s">
        <v>44</v>
      </c>
      <c r="C426" s="2">
        <v>6400</v>
      </c>
      <c r="D426" s="2">
        <v>7</v>
      </c>
      <c r="E426" s="2">
        <v>6</v>
      </c>
      <c r="F426" s="2">
        <v>144.26</v>
      </c>
      <c r="G426" t="str">
        <f t="shared" si="18"/>
        <v>Norðurland eystra</v>
      </c>
      <c r="H426">
        <f t="shared" si="19"/>
        <v>1009.8199999999999</v>
      </c>
      <c r="I426">
        <f t="shared" si="20"/>
        <v>155.35692307692307</v>
      </c>
    </row>
    <row r="427" spans="1:9" x14ac:dyDescent="0.45">
      <c r="A427" s="2">
        <v>2020</v>
      </c>
      <c r="B427" s="2" t="s">
        <v>44</v>
      </c>
      <c r="C427" s="2">
        <v>6400</v>
      </c>
      <c r="D427" s="2">
        <v>8</v>
      </c>
      <c r="E427" s="2">
        <v>3</v>
      </c>
      <c r="F427" s="2">
        <v>72.83</v>
      </c>
      <c r="G427" t="str">
        <f t="shared" si="18"/>
        <v>Norðurland eystra</v>
      </c>
      <c r="H427">
        <f t="shared" si="19"/>
        <v>582.64</v>
      </c>
      <c r="I427">
        <f t="shared" si="20"/>
        <v>89.636923076923068</v>
      </c>
    </row>
    <row r="428" spans="1:9" x14ac:dyDescent="0.45">
      <c r="A428" s="2">
        <v>2021</v>
      </c>
      <c r="B428" s="2" t="s">
        <v>44</v>
      </c>
      <c r="C428" s="2">
        <v>6400</v>
      </c>
      <c r="D428" s="2">
        <v>2</v>
      </c>
      <c r="E428" s="2">
        <v>2</v>
      </c>
      <c r="F428" s="2">
        <v>101.8</v>
      </c>
      <c r="G428" t="str">
        <f t="shared" si="18"/>
        <v>Norðurland eystra</v>
      </c>
      <c r="H428">
        <f t="shared" si="19"/>
        <v>203.6</v>
      </c>
      <c r="I428">
        <f t="shared" si="20"/>
        <v>31.323076923076922</v>
      </c>
    </row>
    <row r="429" spans="1:9" x14ac:dyDescent="0.45">
      <c r="A429" s="2">
        <v>2022</v>
      </c>
      <c r="B429" s="2" t="s">
        <v>44</v>
      </c>
      <c r="C429" s="2">
        <v>6400</v>
      </c>
      <c r="D429" s="2">
        <v>6</v>
      </c>
      <c r="E429" s="2">
        <v>5</v>
      </c>
      <c r="F429" s="2">
        <v>103.95</v>
      </c>
      <c r="G429" t="str">
        <f t="shared" si="18"/>
        <v>Norðurland eystra</v>
      </c>
      <c r="H429">
        <f t="shared" si="19"/>
        <v>623.70000000000005</v>
      </c>
      <c r="I429">
        <f t="shared" si="20"/>
        <v>95.953846153846158</v>
      </c>
    </row>
    <row r="430" spans="1:9" x14ac:dyDescent="0.45">
      <c r="A430" s="2">
        <v>2023</v>
      </c>
      <c r="B430" s="2" t="s">
        <v>44</v>
      </c>
      <c r="C430" s="2">
        <v>6400</v>
      </c>
      <c r="D430" s="2">
        <v>3</v>
      </c>
      <c r="E430" s="2">
        <v>1</v>
      </c>
      <c r="F430" s="2">
        <v>89.33</v>
      </c>
      <c r="G430" t="str">
        <f t="shared" si="18"/>
        <v>Norðurland eystra</v>
      </c>
      <c r="H430">
        <f t="shared" si="19"/>
        <v>267.99</v>
      </c>
      <c r="I430">
        <f t="shared" si="20"/>
        <v>41.229230769230767</v>
      </c>
    </row>
    <row r="431" spans="1:9" x14ac:dyDescent="0.45">
      <c r="A431" s="2">
        <v>2024</v>
      </c>
      <c r="B431" s="2" t="s">
        <v>44</v>
      </c>
      <c r="C431" s="2">
        <v>6400</v>
      </c>
      <c r="D431" s="2">
        <v>12</v>
      </c>
      <c r="E431" s="2">
        <v>5</v>
      </c>
      <c r="F431" s="2">
        <v>83.98</v>
      </c>
      <c r="G431" t="str">
        <f t="shared" si="18"/>
        <v>Norðurland eystra</v>
      </c>
      <c r="H431">
        <f t="shared" si="19"/>
        <v>1007.76</v>
      </c>
      <c r="I431">
        <f t="shared" si="20"/>
        <v>155.04</v>
      </c>
    </row>
    <row r="432" spans="1:9" x14ac:dyDescent="0.45">
      <c r="A432" s="2">
        <v>2006</v>
      </c>
      <c r="B432" s="2" t="s">
        <v>45</v>
      </c>
      <c r="C432" s="2">
        <v>6513</v>
      </c>
      <c r="D432" s="2">
        <v>11</v>
      </c>
      <c r="E432" s="2">
        <v>11</v>
      </c>
      <c r="F432" s="2">
        <v>133.88</v>
      </c>
      <c r="G432" t="str">
        <f t="shared" si="18"/>
        <v>Norðurland eystra</v>
      </c>
      <c r="H432">
        <f t="shared" si="19"/>
        <v>1472.6799999999998</v>
      </c>
      <c r="I432">
        <f t="shared" si="20"/>
        <v>226.56615384615381</v>
      </c>
    </row>
    <row r="433" spans="1:9" x14ac:dyDescent="0.45">
      <c r="A433" s="2">
        <v>2007</v>
      </c>
      <c r="B433" s="2" t="s">
        <v>45</v>
      </c>
      <c r="C433" s="2">
        <v>6513</v>
      </c>
      <c r="D433" s="2">
        <v>5</v>
      </c>
      <c r="E433" s="2">
        <v>5</v>
      </c>
      <c r="F433" s="2">
        <v>165.1</v>
      </c>
      <c r="G433" t="str">
        <f t="shared" si="18"/>
        <v>Norðurland eystra</v>
      </c>
      <c r="H433">
        <f t="shared" si="19"/>
        <v>825.5</v>
      </c>
      <c r="I433">
        <f t="shared" si="20"/>
        <v>127</v>
      </c>
    </row>
    <row r="434" spans="1:9" x14ac:dyDescent="0.45">
      <c r="A434" s="2">
        <v>2008</v>
      </c>
      <c r="B434" s="2" t="s">
        <v>45</v>
      </c>
      <c r="C434" s="2">
        <v>6513</v>
      </c>
      <c r="D434" s="2">
        <v>14</v>
      </c>
      <c r="E434" s="2">
        <v>11</v>
      </c>
      <c r="F434" s="2">
        <v>142.05000000000001</v>
      </c>
      <c r="G434" t="str">
        <f t="shared" si="18"/>
        <v>Norðurland eystra</v>
      </c>
      <c r="H434">
        <f t="shared" si="19"/>
        <v>1988.7000000000003</v>
      </c>
      <c r="I434">
        <f t="shared" si="20"/>
        <v>305.9538461538462</v>
      </c>
    </row>
    <row r="435" spans="1:9" x14ac:dyDescent="0.45">
      <c r="A435" s="2">
        <v>2009</v>
      </c>
      <c r="B435" s="2" t="s">
        <v>45</v>
      </c>
      <c r="C435" s="2">
        <v>6513</v>
      </c>
      <c r="D435" s="2">
        <v>8</v>
      </c>
      <c r="E435" s="2">
        <v>5</v>
      </c>
      <c r="F435" s="2">
        <v>163.83000000000001</v>
      </c>
      <c r="G435" t="str">
        <f t="shared" si="18"/>
        <v>Norðurland eystra</v>
      </c>
      <c r="H435">
        <f t="shared" si="19"/>
        <v>1310.6400000000001</v>
      </c>
      <c r="I435">
        <f t="shared" si="20"/>
        <v>201.6369230769231</v>
      </c>
    </row>
    <row r="436" spans="1:9" x14ac:dyDescent="0.45">
      <c r="A436" s="2">
        <v>2010</v>
      </c>
      <c r="B436" s="2" t="s">
        <v>45</v>
      </c>
      <c r="C436" s="2">
        <v>6513</v>
      </c>
      <c r="D436" s="2">
        <v>6</v>
      </c>
      <c r="E436" s="2">
        <v>5</v>
      </c>
      <c r="F436" s="2">
        <v>188.95</v>
      </c>
      <c r="G436" t="str">
        <f t="shared" si="18"/>
        <v>Norðurland eystra</v>
      </c>
      <c r="H436">
        <f t="shared" si="19"/>
        <v>1133.6999999999998</v>
      </c>
      <c r="I436">
        <f t="shared" si="20"/>
        <v>174.4153846153846</v>
      </c>
    </row>
    <row r="437" spans="1:9" x14ac:dyDescent="0.45">
      <c r="A437" s="2">
        <v>2011</v>
      </c>
      <c r="B437" s="2" t="s">
        <v>45</v>
      </c>
      <c r="C437" s="2">
        <v>6513</v>
      </c>
      <c r="D437" s="2">
        <v>3</v>
      </c>
      <c r="E437" s="2">
        <v>3</v>
      </c>
      <c r="F437" s="2">
        <v>270.97000000000003</v>
      </c>
      <c r="G437" t="str">
        <f t="shared" si="18"/>
        <v>Norðurland eystra</v>
      </c>
      <c r="H437">
        <f t="shared" si="19"/>
        <v>812.91000000000008</v>
      </c>
      <c r="I437">
        <f t="shared" si="20"/>
        <v>125.06307692307693</v>
      </c>
    </row>
    <row r="438" spans="1:9" x14ac:dyDescent="0.45">
      <c r="A438" s="2">
        <v>2012</v>
      </c>
      <c r="B438" s="2" t="s">
        <v>45</v>
      </c>
      <c r="C438" s="2">
        <v>6513</v>
      </c>
      <c r="D438" s="2">
        <v>4</v>
      </c>
      <c r="E438" s="2">
        <v>4</v>
      </c>
      <c r="F438" s="2">
        <v>150.88</v>
      </c>
      <c r="G438" t="str">
        <f t="shared" si="18"/>
        <v>Norðurland eystra</v>
      </c>
      <c r="H438">
        <f t="shared" si="19"/>
        <v>603.52</v>
      </c>
      <c r="I438">
        <f t="shared" si="20"/>
        <v>92.849230769230772</v>
      </c>
    </row>
    <row r="439" spans="1:9" x14ac:dyDescent="0.45">
      <c r="A439" s="2">
        <v>2014</v>
      </c>
      <c r="B439" s="2" t="s">
        <v>45</v>
      </c>
      <c r="C439" s="2">
        <v>6513</v>
      </c>
      <c r="D439" s="2">
        <v>1</v>
      </c>
      <c r="E439" s="2">
        <v>1</v>
      </c>
      <c r="F439" s="2">
        <v>222</v>
      </c>
      <c r="G439" t="str">
        <f t="shared" si="18"/>
        <v>Norðurland eystra</v>
      </c>
      <c r="H439">
        <f t="shared" si="19"/>
        <v>222</v>
      </c>
      <c r="I439">
        <f t="shared" si="20"/>
        <v>34.153846153846153</v>
      </c>
    </row>
    <row r="440" spans="1:9" x14ac:dyDescent="0.45">
      <c r="A440" s="2">
        <v>2015</v>
      </c>
      <c r="B440" s="2" t="s">
        <v>45</v>
      </c>
      <c r="C440" s="2">
        <v>6513</v>
      </c>
      <c r="D440" s="2">
        <v>1</v>
      </c>
      <c r="E440" s="2">
        <v>1</v>
      </c>
      <c r="F440" s="2">
        <v>109.5</v>
      </c>
      <c r="G440" t="str">
        <f t="shared" si="18"/>
        <v>Norðurland eystra</v>
      </c>
      <c r="H440">
        <f t="shared" si="19"/>
        <v>109.5</v>
      </c>
      <c r="I440">
        <f t="shared" si="20"/>
        <v>16.846153846153847</v>
      </c>
    </row>
    <row r="441" spans="1:9" x14ac:dyDescent="0.45">
      <c r="A441" s="2">
        <v>2016</v>
      </c>
      <c r="B441" s="2" t="s">
        <v>45</v>
      </c>
      <c r="C441" s="2">
        <v>6513</v>
      </c>
      <c r="D441" s="2">
        <v>1</v>
      </c>
      <c r="E441" s="2">
        <v>1</v>
      </c>
      <c r="F441" s="2">
        <v>154.9</v>
      </c>
      <c r="G441" t="str">
        <f t="shared" si="18"/>
        <v>Norðurland eystra</v>
      </c>
      <c r="H441">
        <f t="shared" si="19"/>
        <v>154.9</v>
      </c>
      <c r="I441">
        <f t="shared" si="20"/>
        <v>23.830769230769231</v>
      </c>
    </row>
    <row r="442" spans="1:9" x14ac:dyDescent="0.45">
      <c r="A442" s="2">
        <v>2017</v>
      </c>
      <c r="B442" s="2" t="s">
        <v>45</v>
      </c>
      <c r="C442" s="2">
        <v>6513</v>
      </c>
      <c r="D442" s="2">
        <v>3</v>
      </c>
      <c r="E442" s="2">
        <v>3</v>
      </c>
      <c r="F442" s="2">
        <v>161.22999999999999</v>
      </c>
      <c r="G442" t="str">
        <f t="shared" si="18"/>
        <v>Norðurland eystra</v>
      </c>
      <c r="H442">
        <f t="shared" si="19"/>
        <v>483.68999999999994</v>
      </c>
      <c r="I442">
        <f t="shared" si="20"/>
        <v>74.413846153846151</v>
      </c>
    </row>
    <row r="443" spans="1:9" x14ac:dyDescent="0.45">
      <c r="A443" s="2">
        <v>2018</v>
      </c>
      <c r="B443" s="2" t="s">
        <v>45</v>
      </c>
      <c r="C443" s="2">
        <v>6513</v>
      </c>
      <c r="D443" s="2">
        <v>2</v>
      </c>
      <c r="E443" s="2">
        <v>2</v>
      </c>
      <c r="F443" s="2">
        <v>166.5</v>
      </c>
      <c r="G443" t="str">
        <f t="shared" si="18"/>
        <v>Norðurland eystra</v>
      </c>
      <c r="H443">
        <f t="shared" si="19"/>
        <v>333</v>
      </c>
      <c r="I443">
        <f t="shared" si="20"/>
        <v>51.230769230769234</v>
      </c>
    </row>
    <row r="444" spans="1:9" x14ac:dyDescent="0.45">
      <c r="A444" s="2">
        <v>2019</v>
      </c>
      <c r="B444" s="2" t="s">
        <v>45</v>
      </c>
      <c r="C444" s="2">
        <v>6513</v>
      </c>
      <c r="D444" s="2">
        <v>5</v>
      </c>
      <c r="E444" s="2">
        <v>4</v>
      </c>
      <c r="F444" s="2">
        <v>129.5</v>
      </c>
      <c r="G444" t="str">
        <f t="shared" si="18"/>
        <v>Norðurland eystra</v>
      </c>
      <c r="H444">
        <f t="shared" si="19"/>
        <v>647.5</v>
      </c>
      <c r="I444">
        <f t="shared" si="20"/>
        <v>99.615384615384613</v>
      </c>
    </row>
    <row r="445" spans="1:9" x14ac:dyDescent="0.45">
      <c r="A445" s="2">
        <v>2021</v>
      </c>
      <c r="B445" s="2" t="s">
        <v>45</v>
      </c>
      <c r="C445" s="2">
        <v>6513</v>
      </c>
      <c r="D445" s="2">
        <v>7</v>
      </c>
      <c r="E445" s="2">
        <v>5</v>
      </c>
      <c r="F445" s="2">
        <v>107.84</v>
      </c>
      <c r="G445" t="str">
        <f t="shared" si="18"/>
        <v>Norðurland eystra</v>
      </c>
      <c r="H445">
        <f t="shared" si="19"/>
        <v>754.88</v>
      </c>
      <c r="I445">
        <f t="shared" si="20"/>
        <v>116.13538461538461</v>
      </c>
    </row>
    <row r="446" spans="1:9" x14ac:dyDescent="0.45">
      <c r="A446" s="2">
        <v>2022</v>
      </c>
      <c r="B446" s="2" t="s">
        <v>45</v>
      </c>
      <c r="C446" s="2">
        <v>6513</v>
      </c>
      <c r="D446" s="2">
        <v>7</v>
      </c>
      <c r="E446" s="2">
        <v>7</v>
      </c>
      <c r="F446" s="2">
        <v>120.54</v>
      </c>
      <c r="G446" t="str">
        <f t="shared" si="18"/>
        <v>Norðurland eystra</v>
      </c>
      <c r="H446">
        <f t="shared" si="19"/>
        <v>843.78000000000009</v>
      </c>
      <c r="I446">
        <f t="shared" si="20"/>
        <v>129.81230769230771</v>
      </c>
    </row>
    <row r="447" spans="1:9" x14ac:dyDescent="0.45">
      <c r="A447" s="2">
        <v>2023</v>
      </c>
      <c r="B447" s="2" t="s">
        <v>45</v>
      </c>
      <c r="C447" s="2">
        <v>6513</v>
      </c>
      <c r="D447" s="2">
        <v>13</v>
      </c>
      <c r="E447" s="2">
        <v>10</v>
      </c>
      <c r="F447" s="2">
        <v>130.18</v>
      </c>
      <c r="G447" t="str">
        <f t="shared" si="18"/>
        <v>Norðurland eystra</v>
      </c>
      <c r="H447">
        <f t="shared" si="19"/>
        <v>1692.3400000000001</v>
      </c>
      <c r="I447">
        <f t="shared" si="20"/>
        <v>260.36</v>
      </c>
    </row>
    <row r="448" spans="1:9" x14ac:dyDescent="0.45">
      <c r="A448" s="2">
        <v>2024</v>
      </c>
      <c r="B448" s="2" t="s">
        <v>45</v>
      </c>
      <c r="C448" s="2">
        <v>6513</v>
      </c>
      <c r="D448" s="2">
        <v>8</v>
      </c>
      <c r="E448" s="2">
        <v>8</v>
      </c>
      <c r="F448" s="2">
        <v>147.06</v>
      </c>
      <c r="G448" t="str">
        <f t="shared" si="18"/>
        <v>Norðurland eystra</v>
      </c>
      <c r="H448">
        <f t="shared" si="19"/>
        <v>1176.48</v>
      </c>
      <c r="I448">
        <f t="shared" si="20"/>
        <v>180.99692307692308</v>
      </c>
    </row>
    <row r="449" spans="1:9" x14ac:dyDescent="0.45">
      <c r="A449" s="2">
        <v>2006</v>
      </c>
      <c r="B449" s="2" t="s">
        <v>46</v>
      </c>
      <c r="C449" s="2">
        <v>6515</v>
      </c>
      <c r="D449" s="2">
        <v>6</v>
      </c>
      <c r="E449" s="2">
        <v>6</v>
      </c>
      <c r="F449" s="2">
        <v>123.8</v>
      </c>
      <c r="G449" t="str">
        <f t="shared" si="18"/>
        <v>Norðurland eystra</v>
      </c>
      <c r="H449">
        <f t="shared" si="19"/>
        <v>742.8</v>
      </c>
      <c r="I449">
        <f t="shared" si="20"/>
        <v>114.27692307692307</v>
      </c>
    </row>
    <row r="450" spans="1:9" x14ac:dyDescent="0.45">
      <c r="A450" s="2">
        <v>2007</v>
      </c>
      <c r="B450" s="2" t="s">
        <v>46</v>
      </c>
      <c r="C450" s="2">
        <v>6515</v>
      </c>
      <c r="D450" s="2">
        <v>2</v>
      </c>
      <c r="E450" s="2">
        <v>2</v>
      </c>
      <c r="F450" s="2">
        <v>155.15</v>
      </c>
      <c r="G450" t="str">
        <f t="shared" ref="G450:G513" si="21">IF(OR(B450="Reykjavíkurborg",B450="Kópavogsbær",B450="Seltjarnarnesbær",B450="Garðabær",B450="Hafnarfjarðarkaupstaður",B450="Mosfellsbær",B450="Kjósarhreppur"),"Höfuðborgarsvæðið",IF(OR(B450="Reykjanesbær",B450="Grindavíkurbær",B450="Sveitarfélagið Vogar",B450="Sveitarfélagið Álftanes",B450="Suðurnesjabær"),"Suðurnes",IF(OR(B450="Akraneskaupstaður",B450="Borgarbyggð",B450="Stykkishólmur",B450="Stykkishólmsbær",B450="Grundarfjarðarbær",B450="Snæfellsbær",B450="Eyja- og Miklaholtshreppur",B450="Skorradalshreppur",B450="Hvalfjarðarsveit",B450="Dalabyggð"),"Vesturland",IF(OR(B450="Ísafjarðarbær",B450="Bolungarvíkurkaupstaður",B450="Reykhólahreppur",B450="Vesturbyggð",B450="Súðavíkurhreppur",B450="Árneshreppur",B450="Kaldrananeshreppur",B450="Strandabyggð"),"Vestfirðir",IF(OR(B450="Skagafjörður",B450="Húnaþing vestra",B450="Sveitarfélagið Skagaströnd",B450="Húnabyggð"),"Norðurland vestra",IF(OR(B450="Akureyrarbær",B450="Akureyri",B450="Fjallabyggð",B450="Dalvíkurbyggð",B450="Eyjafjarðarsveit",B450="Hörgársveit",B450="Svalbarðsstrandarhreppur",B450="Grýtubakkahreppur",B450="Norðurþing",B450="Tjörneshreppur",B450="Þingeyjarsveit",B450="Langanesbyggð"),"Norðurland eystra",IF(OR(B450="Fjarðabyggð",B450="Fjarðarbyggð",B450="Múlaþing",B450="Vopnafjarðarhreppur",B450="Fljótsdalshreppur"),"Austurland",IF(OR(B450="Vestmannaeyjar",B450="Sveitarfélagið Árborg",B450="Sveitarfélagið Hornafjörður",B450="Mýrdalshreppur",B450="Skarftárhreppur",B450="Ásahreppur",B450="Rangárþing eystra",B450="Rangárþing ytra",B450="Hrunamannahreppur",B450="Hveragerði",B450="Sveitarfélagið Ölfus",B450="Grímsnes- og Grafningshreppur",B450="Skeiða- og Gnúpverjahreppur",B450="Bláskógabyggð",B450="Flóahreppur"),"Suðurland","Óþekkt"))))))))</f>
        <v>Norðurland eystra</v>
      </c>
      <c r="H450">
        <f t="shared" ref="H450:H513" si="22">F450*D450</f>
        <v>310.3</v>
      </c>
      <c r="I450">
        <f t="shared" si="20"/>
        <v>47.738461538461543</v>
      </c>
    </row>
    <row r="451" spans="1:9" x14ac:dyDescent="0.45">
      <c r="A451" s="2">
        <v>2008</v>
      </c>
      <c r="B451" s="2" t="s">
        <v>46</v>
      </c>
      <c r="C451" s="2">
        <v>6515</v>
      </c>
      <c r="D451" s="2">
        <v>4</v>
      </c>
      <c r="E451" s="2">
        <v>4</v>
      </c>
      <c r="F451" s="2">
        <v>150.19999999999999</v>
      </c>
      <c r="G451" t="str">
        <f t="shared" si="21"/>
        <v>Norðurland eystra</v>
      </c>
      <c r="H451">
        <f t="shared" si="22"/>
        <v>600.79999999999995</v>
      </c>
      <c r="I451">
        <f t="shared" ref="I451:I514" si="23">H451/6.5</f>
        <v>92.430769230769229</v>
      </c>
    </row>
    <row r="452" spans="1:9" x14ac:dyDescent="0.45">
      <c r="A452" s="2">
        <v>2012</v>
      </c>
      <c r="B452" s="2" t="s">
        <v>46</v>
      </c>
      <c r="C452" s="2">
        <v>6515</v>
      </c>
      <c r="D452" s="2">
        <v>1</v>
      </c>
      <c r="E452" s="2">
        <v>1</v>
      </c>
      <c r="F452" s="2">
        <v>226.2</v>
      </c>
      <c r="G452" t="str">
        <f t="shared" si="21"/>
        <v>Norðurland eystra</v>
      </c>
      <c r="H452">
        <f t="shared" si="22"/>
        <v>226.2</v>
      </c>
      <c r="I452">
        <f t="shared" si="23"/>
        <v>34.799999999999997</v>
      </c>
    </row>
    <row r="453" spans="1:9" x14ac:dyDescent="0.45">
      <c r="A453" s="2">
        <v>2014</v>
      </c>
      <c r="B453" s="2" t="s">
        <v>46</v>
      </c>
      <c r="C453" s="2">
        <v>6515</v>
      </c>
      <c r="D453" s="2">
        <v>2</v>
      </c>
      <c r="E453" s="2">
        <v>1</v>
      </c>
      <c r="F453" s="2">
        <v>120.9</v>
      </c>
      <c r="G453" t="str">
        <f t="shared" si="21"/>
        <v>Norðurland eystra</v>
      </c>
      <c r="H453">
        <f t="shared" si="22"/>
        <v>241.8</v>
      </c>
      <c r="I453">
        <f t="shared" si="23"/>
        <v>37.200000000000003</v>
      </c>
    </row>
    <row r="454" spans="1:9" x14ac:dyDescent="0.45">
      <c r="A454" s="2">
        <v>2020</v>
      </c>
      <c r="B454" s="2" t="s">
        <v>46</v>
      </c>
      <c r="C454" s="2">
        <v>6515</v>
      </c>
      <c r="D454" s="2">
        <v>23</v>
      </c>
      <c r="E454" s="2">
        <v>7</v>
      </c>
      <c r="F454" s="2">
        <v>99.17</v>
      </c>
      <c r="G454" t="str">
        <f t="shared" si="21"/>
        <v>Norðurland eystra</v>
      </c>
      <c r="H454">
        <f t="shared" si="22"/>
        <v>2280.91</v>
      </c>
      <c r="I454">
        <f t="shared" si="23"/>
        <v>350.90923076923076</v>
      </c>
    </row>
    <row r="455" spans="1:9" x14ac:dyDescent="0.45">
      <c r="A455" s="2">
        <v>2021</v>
      </c>
      <c r="B455" s="2" t="s">
        <v>46</v>
      </c>
      <c r="C455" s="2">
        <v>6515</v>
      </c>
      <c r="D455" s="2">
        <v>15</v>
      </c>
      <c r="E455" s="2">
        <v>4</v>
      </c>
      <c r="F455" s="2">
        <v>105.65</v>
      </c>
      <c r="G455" t="str">
        <f t="shared" si="21"/>
        <v>Norðurland eystra</v>
      </c>
      <c r="H455">
        <f t="shared" si="22"/>
        <v>1584.75</v>
      </c>
      <c r="I455">
        <f t="shared" si="23"/>
        <v>243.80769230769232</v>
      </c>
    </row>
    <row r="456" spans="1:9" x14ac:dyDescent="0.45">
      <c r="A456" s="2">
        <v>2022</v>
      </c>
      <c r="B456" s="2" t="s">
        <v>46</v>
      </c>
      <c r="C456" s="2">
        <v>6515</v>
      </c>
      <c r="D456" s="2">
        <v>32</v>
      </c>
      <c r="E456" s="2">
        <v>8</v>
      </c>
      <c r="F456" s="2">
        <v>107.58</v>
      </c>
      <c r="G456" t="str">
        <f t="shared" si="21"/>
        <v>Norðurland eystra</v>
      </c>
      <c r="H456">
        <f t="shared" si="22"/>
        <v>3442.56</v>
      </c>
      <c r="I456">
        <f t="shared" si="23"/>
        <v>529.62461538461537</v>
      </c>
    </row>
    <row r="457" spans="1:9" x14ac:dyDescent="0.45">
      <c r="A457" s="2">
        <v>2023</v>
      </c>
      <c r="B457" s="2" t="s">
        <v>46</v>
      </c>
      <c r="C457" s="2">
        <v>6515</v>
      </c>
      <c r="D457" s="2">
        <v>16</v>
      </c>
      <c r="E457" s="2">
        <v>9</v>
      </c>
      <c r="F457" s="2">
        <v>141.04</v>
      </c>
      <c r="G457" t="str">
        <f t="shared" si="21"/>
        <v>Norðurland eystra</v>
      </c>
      <c r="H457">
        <f t="shared" si="22"/>
        <v>2256.64</v>
      </c>
      <c r="I457">
        <f t="shared" si="23"/>
        <v>347.17538461538459</v>
      </c>
    </row>
    <row r="458" spans="1:9" x14ac:dyDescent="0.45">
      <c r="A458" s="2">
        <v>2024</v>
      </c>
      <c r="B458" s="2" t="s">
        <v>46</v>
      </c>
      <c r="C458" s="2">
        <v>6515</v>
      </c>
      <c r="D458" s="2">
        <v>14</v>
      </c>
      <c r="E458" s="2">
        <v>3</v>
      </c>
      <c r="F458" s="2">
        <v>103.58</v>
      </c>
      <c r="G458" t="str">
        <f t="shared" si="21"/>
        <v>Norðurland eystra</v>
      </c>
      <c r="H458">
        <f t="shared" si="22"/>
        <v>1450.12</v>
      </c>
      <c r="I458">
        <f t="shared" si="23"/>
        <v>223.0953846153846</v>
      </c>
    </row>
    <row r="459" spans="1:9" x14ac:dyDescent="0.45">
      <c r="A459" s="2">
        <v>2006</v>
      </c>
      <c r="B459" s="2" t="s">
        <v>47</v>
      </c>
      <c r="C459" s="2">
        <v>6601</v>
      </c>
      <c r="D459" s="2">
        <v>10</v>
      </c>
      <c r="E459" s="2">
        <v>10</v>
      </c>
      <c r="F459" s="2">
        <v>196.13</v>
      </c>
      <c r="G459" t="str">
        <f t="shared" si="21"/>
        <v>Norðurland eystra</v>
      </c>
      <c r="H459">
        <f t="shared" si="22"/>
        <v>1961.3</v>
      </c>
      <c r="I459">
        <f t="shared" si="23"/>
        <v>301.73846153846154</v>
      </c>
    </row>
    <row r="460" spans="1:9" x14ac:dyDescent="0.45">
      <c r="A460" s="2">
        <v>2007</v>
      </c>
      <c r="B460" s="2" t="s">
        <v>47</v>
      </c>
      <c r="C460" s="2">
        <v>6601</v>
      </c>
      <c r="D460" s="2">
        <v>2</v>
      </c>
      <c r="E460" s="2">
        <v>2</v>
      </c>
      <c r="F460" s="2">
        <v>299.25</v>
      </c>
      <c r="G460" t="str">
        <f t="shared" si="21"/>
        <v>Norðurland eystra</v>
      </c>
      <c r="H460">
        <f t="shared" si="22"/>
        <v>598.5</v>
      </c>
      <c r="I460">
        <f t="shared" si="23"/>
        <v>92.07692307692308</v>
      </c>
    </row>
    <row r="461" spans="1:9" x14ac:dyDescent="0.45">
      <c r="A461" s="2">
        <v>2008</v>
      </c>
      <c r="B461" s="2" t="s">
        <v>47</v>
      </c>
      <c r="C461" s="2">
        <v>6601</v>
      </c>
      <c r="D461" s="2">
        <v>1</v>
      </c>
      <c r="E461" s="2">
        <v>1</v>
      </c>
      <c r="F461" s="2">
        <v>218.1</v>
      </c>
      <c r="G461" t="str">
        <f t="shared" si="21"/>
        <v>Norðurland eystra</v>
      </c>
      <c r="H461">
        <f t="shared" si="22"/>
        <v>218.1</v>
      </c>
      <c r="I461">
        <f t="shared" si="23"/>
        <v>33.553846153846152</v>
      </c>
    </row>
    <row r="462" spans="1:9" x14ac:dyDescent="0.45">
      <c r="A462" s="2">
        <v>2010</v>
      </c>
      <c r="B462" s="2" t="s">
        <v>47</v>
      </c>
      <c r="C462" s="2">
        <v>6601</v>
      </c>
      <c r="D462" s="2">
        <v>4</v>
      </c>
      <c r="E462" s="2">
        <v>4</v>
      </c>
      <c r="F462" s="2">
        <v>197.73</v>
      </c>
      <c r="G462" t="str">
        <f t="shared" si="21"/>
        <v>Norðurland eystra</v>
      </c>
      <c r="H462">
        <f t="shared" si="22"/>
        <v>790.92</v>
      </c>
      <c r="I462">
        <f t="shared" si="23"/>
        <v>121.67999999999999</v>
      </c>
    </row>
    <row r="463" spans="1:9" x14ac:dyDescent="0.45">
      <c r="A463" s="2">
        <v>2012</v>
      </c>
      <c r="B463" s="2" t="s">
        <v>47</v>
      </c>
      <c r="C463" s="2">
        <v>6601</v>
      </c>
      <c r="D463" s="2">
        <v>2</v>
      </c>
      <c r="E463" s="2">
        <v>2</v>
      </c>
      <c r="F463" s="2">
        <v>213.25</v>
      </c>
      <c r="G463" t="str">
        <f t="shared" si="21"/>
        <v>Norðurland eystra</v>
      </c>
      <c r="H463">
        <f t="shared" si="22"/>
        <v>426.5</v>
      </c>
      <c r="I463">
        <f t="shared" si="23"/>
        <v>65.615384615384613</v>
      </c>
    </row>
    <row r="464" spans="1:9" x14ac:dyDescent="0.45">
      <c r="A464" s="2">
        <v>2013</v>
      </c>
      <c r="B464" s="2" t="s">
        <v>47</v>
      </c>
      <c r="C464" s="2">
        <v>6601</v>
      </c>
      <c r="D464" s="2">
        <v>1</v>
      </c>
      <c r="E464" s="2">
        <v>1</v>
      </c>
      <c r="F464" s="2">
        <v>195.6</v>
      </c>
      <c r="G464" t="str">
        <f t="shared" si="21"/>
        <v>Norðurland eystra</v>
      </c>
      <c r="H464">
        <f t="shared" si="22"/>
        <v>195.6</v>
      </c>
      <c r="I464">
        <f t="shared" si="23"/>
        <v>30.092307692307692</v>
      </c>
    </row>
    <row r="465" spans="1:9" x14ac:dyDescent="0.45">
      <c r="A465" s="2">
        <v>2014</v>
      </c>
      <c r="B465" s="2" t="s">
        <v>47</v>
      </c>
      <c r="C465" s="2">
        <v>6601</v>
      </c>
      <c r="D465" s="2">
        <v>1</v>
      </c>
      <c r="E465" s="2">
        <v>1</v>
      </c>
      <c r="F465" s="2">
        <v>111</v>
      </c>
      <c r="G465" t="str">
        <f t="shared" si="21"/>
        <v>Norðurland eystra</v>
      </c>
      <c r="H465">
        <f t="shared" si="22"/>
        <v>111</v>
      </c>
      <c r="I465">
        <f t="shared" si="23"/>
        <v>17.076923076923077</v>
      </c>
    </row>
    <row r="466" spans="1:9" x14ac:dyDescent="0.45">
      <c r="A466" s="2">
        <v>2017</v>
      </c>
      <c r="B466" s="2" t="s">
        <v>47</v>
      </c>
      <c r="C466" s="2">
        <v>6601</v>
      </c>
      <c r="D466" s="2">
        <v>5</v>
      </c>
      <c r="E466" s="2">
        <v>2</v>
      </c>
      <c r="F466" s="2">
        <v>88.82</v>
      </c>
      <c r="G466" t="str">
        <f t="shared" si="21"/>
        <v>Norðurland eystra</v>
      </c>
      <c r="H466">
        <f t="shared" si="22"/>
        <v>444.09999999999997</v>
      </c>
      <c r="I466">
        <f t="shared" si="23"/>
        <v>68.323076923076911</v>
      </c>
    </row>
    <row r="467" spans="1:9" x14ac:dyDescent="0.45">
      <c r="A467" s="2">
        <v>2019</v>
      </c>
      <c r="B467" s="2" t="s">
        <v>47</v>
      </c>
      <c r="C467" s="2">
        <v>6601</v>
      </c>
      <c r="D467" s="2">
        <v>4</v>
      </c>
      <c r="E467" s="2">
        <v>4</v>
      </c>
      <c r="F467" s="2">
        <v>88.88</v>
      </c>
      <c r="G467" t="str">
        <f t="shared" si="21"/>
        <v>Norðurland eystra</v>
      </c>
      <c r="H467">
        <f t="shared" si="22"/>
        <v>355.52</v>
      </c>
      <c r="I467">
        <f t="shared" si="23"/>
        <v>54.695384615384611</v>
      </c>
    </row>
    <row r="468" spans="1:9" x14ac:dyDescent="0.45">
      <c r="A468" s="2">
        <v>2021</v>
      </c>
      <c r="B468" s="2" t="s">
        <v>47</v>
      </c>
      <c r="C468" s="2">
        <v>6601</v>
      </c>
      <c r="D468" s="2">
        <v>1</v>
      </c>
      <c r="E468" s="2">
        <v>1</v>
      </c>
      <c r="F468" s="2">
        <v>280.60000000000002</v>
      </c>
      <c r="G468" t="str">
        <f t="shared" si="21"/>
        <v>Norðurland eystra</v>
      </c>
      <c r="H468">
        <f t="shared" si="22"/>
        <v>280.60000000000002</v>
      </c>
      <c r="I468">
        <f t="shared" si="23"/>
        <v>43.169230769230772</v>
      </c>
    </row>
    <row r="469" spans="1:9" x14ac:dyDescent="0.45">
      <c r="A469" s="2">
        <v>2022</v>
      </c>
      <c r="B469" s="2" t="s">
        <v>47</v>
      </c>
      <c r="C469" s="2">
        <v>6601</v>
      </c>
      <c r="D469" s="2">
        <v>2</v>
      </c>
      <c r="E469" s="2">
        <v>1</v>
      </c>
      <c r="F469" s="2">
        <v>99.6</v>
      </c>
      <c r="G469" t="str">
        <f t="shared" si="21"/>
        <v>Norðurland eystra</v>
      </c>
      <c r="H469">
        <f t="shared" si="22"/>
        <v>199.2</v>
      </c>
      <c r="I469">
        <f t="shared" si="23"/>
        <v>30.646153846153844</v>
      </c>
    </row>
    <row r="470" spans="1:9" x14ac:dyDescent="0.45">
      <c r="A470" s="2">
        <v>2023</v>
      </c>
      <c r="B470" s="2" t="s">
        <v>47</v>
      </c>
      <c r="C470" s="2">
        <v>6601</v>
      </c>
      <c r="D470" s="2">
        <v>2</v>
      </c>
      <c r="E470" s="2">
        <v>2</v>
      </c>
      <c r="F470" s="2">
        <v>146.9</v>
      </c>
      <c r="G470" t="str">
        <f t="shared" si="21"/>
        <v>Norðurland eystra</v>
      </c>
      <c r="H470">
        <f t="shared" si="22"/>
        <v>293.8</v>
      </c>
      <c r="I470">
        <f t="shared" si="23"/>
        <v>45.2</v>
      </c>
    </row>
    <row r="471" spans="1:9" x14ac:dyDescent="0.45">
      <c r="A471" s="2">
        <v>2024</v>
      </c>
      <c r="B471" s="2" t="s">
        <v>47</v>
      </c>
      <c r="C471" s="2">
        <v>6601</v>
      </c>
      <c r="D471" s="2">
        <v>2</v>
      </c>
      <c r="E471" s="2">
        <v>2</v>
      </c>
      <c r="F471" s="2">
        <v>156.5</v>
      </c>
      <c r="G471" t="str">
        <f t="shared" si="21"/>
        <v>Norðurland eystra</v>
      </c>
      <c r="H471">
        <f t="shared" si="22"/>
        <v>313</v>
      </c>
      <c r="I471">
        <f t="shared" si="23"/>
        <v>48.153846153846153</v>
      </c>
    </row>
    <row r="472" spans="1:9" x14ac:dyDescent="0.45">
      <c r="A472" s="2">
        <v>2009</v>
      </c>
      <c r="B472" s="2" t="s">
        <v>48</v>
      </c>
      <c r="C472" s="2">
        <v>6602</v>
      </c>
      <c r="D472" s="2">
        <v>3</v>
      </c>
      <c r="E472" s="2">
        <v>2</v>
      </c>
      <c r="F472" s="2">
        <v>108.2</v>
      </c>
      <c r="G472" t="str">
        <f t="shared" si="21"/>
        <v>Norðurland eystra</v>
      </c>
      <c r="H472">
        <f t="shared" si="22"/>
        <v>324.60000000000002</v>
      </c>
      <c r="I472">
        <f t="shared" si="23"/>
        <v>49.938461538461539</v>
      </c>
    </row>
    <row r="473" spans="1:9" x14ac:dyDescent="0.45">
      <c r="A473" s="2">
        <v>2011</v>
      </c>
      <c r="B473" s="2" t="s">
        <v>48</v>
      </c>
      <c r="C473" s="2">
        <v>6602</v>
      </c>
      <c r="D473" s="2">
        <v>1</v>
      </c>
      <c r="E473" s="2">
        <v>1</v>
      </c>
      <c r="F473" s="2">
        <v>96</v>
      </c>
      <c r="G473" t="str">
        <f t="shared" si="21"/>
        <v>Norðurland eystra</v>
      </c>
      <c r="H473">
        <f t="shared" si="22"/>
        <v>96</v>
      </c>
      <c r="I473">
        <f t="shared" si="23"/>
        <v>14.76923076923077</v>
      </c>
    </row>
    <row r="474" spans="1:9" x14ac:dyDescent="0.45">
      <c r="A474" s="2">
        <v>2012</v>
      </c>
      <c r="B474" s="2" t="s">
        <v>48</v>
      </c>
      <c r="C474" s="2">
        <v>6602</v>
      </c>
      <c r="D474" s="2">
        <v>1</v>
      </c>
      <c r="E474" s="2">
        <v>0</v>
      </c>
      <c r="F474" s="2">
        <v>113.2</v>
      </c>
      <c r="G474" t="str">
        <f t="shared" si="21"/>
        <v>Norðurland eystra</v>
      </c>
      <c r="H474">
        <f t="shared" si="22"/>
        <v>113.2</v>
      </c>
      <c r="I474">
        <f t="shared" si="23"/>
        <v>17.415384615384617</v>
      </c>
    </row>
    <row r="475" spans="1:9" x14ac:dyDescent="0.45">
      <c r="A475" s="2">
        <v>2014</v>
      </c>
      <c r="B475" s="2" t="s">
        <v>48</v>
      </c>
      <c r="C475" s="2">
        <v>6602</v>
      </c>
      <c r="D475" s="2">
        <v>2</v>
      </c>
      <c r="E475" s="2">
        <v>1</v>
      </c>
      <c r="F475" s="2">
        <v>104.8</v>
      </c>
      <c r="G475" t="str">
        <f t="shared" si="21"/>
        <v>Norðurland eystra</v>
      </c>
      <c r="H475">
        <f t="shared" si="22"/>
        <v>209.6</v>
      </c>
      <c r="I475">
        <f t="shared" si="23"/>
        <v>32.246153846153845</v>
      </c>
    </row>
    <row r="476" spans="1:9" x14ac:dyDescent="0.45">
      <c r="A476" s="2">
        <v>2016</v>
      </c>
      <c r="B476" s="2" t="s">
        <v>48</v>
      </c>
      <c r="C476" s="2">
        <v>6602</v>
      </c>
      <c r="D476" s="2">
        <v>2</v>
      </c>
      <c r="E476" s="2">
        <v>1</v>
      </c>
      <c r="F476" s="2">
        <v>107.9</v>
      </c>
      <c r="G476" t="str">
        <f t="shared" si="21"/>
        <v>Norðurland eystra</v>
      </c>
      <c r="H476">
        <f t="shared" si="22"/>
        <v>215.8</v>
      </c>
      <c r="I476">
        <f t="shared" si="23"/>
        <v>33.200000000000003</v>
      </c>
    </row>
    <row r="477" spans="1:9" x14ac:dyDescent="0.45">
      <c r="A477" s="2">
        <v>2018</v>
      </c>
      <c r="B477" s="2" t="s">
        <v>48</v>
      </c>
      <c r="C477" s="2">
        <v>6602</v>
      </c>
      <c r="D477" s="2">
        <v>4</v>
      </c>
      <c r="E477" s="2">
        <v>2</v>
      </c>
      <c r="F477" s="2">
        <v>62.75</v>
      </c>
      <c r="G477" t="str">
        <f t="shared" si="21"/>
        <v>Norðurland eystra</v>
      </c>
      <c r="H477">
        <f t="shared" si="22"/>
        <v>251</v>
      </c>
      <c r="I477">
        <f t="shared" si="23"/>
        <v>38.615384615384613</v>
      </c>
    </row>
    <row r="478" spans="1:9" x14ac:dyDescent="0.45">
      <c r="A478" s="2">
        <v>2021</v>
      </c>
      <c r="B478" s="2" t="s">
        <v>48</v>
      </c>
      <c r="C478" s="2">
        <v>6602</v>
      </c>
      <c r="D478" s="2">
        <v>1</v>
      </c>
      <c r="E478" s="2">
        <v>1</v>
      </c>
      <c r="F478" s="2">
        <v>136.1</v>
      </c>
      <c r="G478" t="str">
        <f t="shared" si="21"/>
        <v>Norðurland eystra</v>
      </c>
      <c r="H478">
        <f t="shared" si="22"/>
        <v>136.1</v>
      </c>
      <c r="I478">
        <f t="shared" si="23"/>
        <v>20.938461538461539</v>
      </c>
    </row>
    <row r="479" spans="1:9" x14ac:dyDescent="0.45">
      <c r="A479" s="2">
        <v>2022</v>
      </c>
      <c r="B479" s="2" t="s">
        <v>48</v>
      </c>
      <c r="C479" s="2">
        <v>6602</v>
      </c>
      <c r="D479" s="2">
        <v>1</v>
      </c>
      <c r="E479" s="2">
        <v>0</v>
      </c>
      <c r="F479" s="2">
        <v>121.8</v>
      </c>
      <c r="G479" t="str">
        <f t="shared" si="21"/>
        <v>Norðurland eystra</v>
      </c>
      <c r="H479">
        <f t="shared" si="22"/>
        <v>121.8</v>
      </c>
      <c r="I479">
        <f t="shared" si="23"/>
        <v>18.738461538461539</v>
      </c>
    </row>
    <row r="480" spans="1:9" x14ac:dyDescent="0.45">
      <c r="A480" s="2">
        <v>2024</v>
      </c>
      <c r="B480" s="2" t="s">
        <v>48</v>
      </c>
      <c r="C480" s="2">
        <v>6602</v>
      </c>
      <c r="D480" s="2">
        <v>5</v>
      </c>
      <c r="E480" s="2">
        <v>1</v>
      </c>
      <c r="F480" s="2">
        <v>89.24</v>
      </c>
      <c r="G480" t="str">
        <f t="shared" si="21"/>
        <v>Norðurland eystra</v>
      </c>
      <c r="H480">
        <f t="shared" si="22"/>
        <v>446.2</v>
      </c>
      <c r="I480">
        <f t="shared" si="23"/>
        <v>68.646153846153851</v>
      </c>
    </row>
    <row r="481" spans="1:9" x14ac:dyDescent="0.45">
      <c r="A481" s="2">
        <v>2020</v>
      </c>
      <c r="B481" s="2" t="s">
        <v>49</v>
      </c>
      <c r="C481" s="2">
        <v>6611</v>
      </c>
      <c r="D481" s="2">
        <v>1</v>
      </c>
      <c r="E481" s="2">
        <v>1</v>
      </c>
      <c r="F481" s="2">
        <v>104.6</v>
      </c>
      <c r="G481" t="str">
        <f t="shared" si="21"/>
        <v>Norðurland eystra</v>
      </c>
      <c r="H481">
        <f t="shared" si="22"/>
        <v>104.6</v>
      </c>
      <c r="I481">
        <f t="shared" si="23"/>
        <v>16.092307692307692</v>
      </c>
    </row>
    <row r="482" spans="1:9" x14ac:dyDescent="0.45">
      <c r="A482" s="2">
        <v>2007</v>
      </c>
      <c r="B482" s="2" t="s">
        <v>50</v>
      </c>
      <c r="C482" s="2">
        <v>6612</v>
      </c>
      <c r="D482" s="2">
        <v>2</v>
      </c>
      <c r="E482" s="2">
        <v>2</v>
      </c>
      <c r="F482" s="2">
        <v>165.9</v>
      </c>
      <c r="G482" t="str">
        <f t="shared" si="21"/>
        <v>Norðurland eystra</v>
      </c>
      <c r="H482">
        <f t="shared" si="22"/>
        <v>331.8</v>
      </c>
      <c r="I482">
        <f t="shared" si="23"/>
        <v>51.04615384615385</v>
      </c>
    </row>
    <row r="483" spans="1:9" x14ac:dyDescent="0.45">
      <c r="A483" s="2">
        <v>2006</v>
      </c>
      <c r="B483" s="2" t="s">
        <v>50</v>
      </c>
      <c r="C483" s="2">
        <v>6613</v>
      </c>
      <c r="D483" s="2">
        <v>6</v>
      </c>
      <c r="E483" s="2">
        <v>5</v>
      </c>
      <c r="F483" s="2">
        <v>125.3</v>
      </c>
      <c r="G483" t="str">
        <f t="shared" si="21"/>
        <v>Norðurland eystra</v>
      </c>
      <c r="H483">
        <f t="shared" si="22"/>
        <v>751.8</v>
      </c>
      <c r="I483">
        <f t="shared" si="23"/>
        <v>115.66153846153846</v>
      </c>
    </row>
    <row r="484" spans="1:9" x14ac:dyDescent="0.45">
      <c r="A484" s="2">
        <v>2007</v>
      </c>
      <c r="B484" s="2" t="s">
        <v>50</v>
      </c>
      <c r="C484" s="2">
        <v>6613</v>
      </c>
      <c r="D484" s="2">
        <v>9</v>
      </c>
      <c r="E484" s="2">
        <v>7</v>
      </c>
      <c r="F484" s="2">
        <v>114.5</v>
      </c>
      <c r="G484" t="str">
        <f t="shared" si="21"/>
        <v>Norðurland eystra</v>
      </c>
      <c r="H484">
        <f t="shared" si="22"/>
        <v>1030.5</v>
      </c>
      <c r="I484">
        <f t="shared" si="23"/>
        <v>158.53846153846155</v>
      </c>
    </row>
    <row r="485" spans="1:9" x14ac:dyDescent="0.45">
      <c r="A485" s="2">
        <v>2008</v>
      </c>
      <c r="B485" s="2" t="s">
        <v>50</v>
      </c>
      <c r="C485" s="2">
        <v>6613</v>
      </c>
      <c r="D485" s="2">
        <v>3</v>
      </c>
      <c r="E485" s="2">
        <v>3</v>
      </c>
      <c r="F485" s="2">
        <v>117.7</v>
      </c>
      <c r="G485" t="str">
        <f t="shared" si="21"/>
        <v>Norðurland eystra</v>
      </c>
      <c r="H485">
        <f t="shared" si="22"/>
        <v>353.1</v>
      </c>
      <c r="I485">
        <f t="shared" si="23"/>
        <v>54.323076923076925</v>
      </c>
    </row>
    <row r="486" spans="1:9" x14ac:dyDescent="0.45">
      <c r="A486" s="2">
        <v>2009</v>
      </c>
      <c r="B486" s="2" t="s">
        <v>50</v>
      </c>
      <c r="C486" s="2">
        <v>6613</v>
      </c>
      <c r="D486" s="2">
        <v>6</v>
      </c>
      <c r="E486" s="2">
        <v>6</v>
      </c>
      <c r="F486" s="2">
        <v>134.97</v>
      </c>
      <c r="G486" t="str">
        <f t="shared" si="21"/>
        <v>Norðurland eystra</v>
      </c>
      <c r="H486">
        <f t="shared" si="22"/>
        <v>809.81999999999994</v>
      </c>
      <c r="I486">
        <f t="shared" si="23"/>
        <v>124.58769230769229</v>
      </c>
    </row>
    <row r="487" spans="1:9" x14ac:dyDescent="0.45">
      <c r="A487" s="2">
        <v>2010</v>
      </c>
      <c r="B487" s="2" t="s">
        <v>50</v>
      </c>
      <c r="C487" s="2">
        <v>6613</v>
      </c>
      <c r="D487" s="2">
        <v>2</v>
      </c>
      <c r="E487" s="2">
        <v>1</v>
      </c>
      <c r="F487" s="2">
        <v>169.5</v>
      </c>
      <c r="G487" t="str">
        <f t="shared" si="21"/>
        <v>Norðurland eystra</v>
      </c>
      <c r="H487">
        <f t="shared" si="22"/>
        <v>339</v>
      </c>
      <c r="I487">
        <f t="shared" si="23"/>
        <v>52.153846153846153</v>
      </c>
    </row>
    <row r="488" spans="1:9" x14ac:dyDescent="0.45">
      <c r="A488" s="2">
        <v>2011</v>
      </c>
      <c r="B488" s="2" t="s">
        <v>50</v>
      </c>
      <c r="C488" s="2">
        <v>6613</v>
      </c>
      <c r="D488" s="2">
        <v>3</v>
      </c>
      <c r="E488" s="2">
        <v>3</v>
      </c>
      <c r="F488" s="2">
        <v>141.07</v>
      </c>
      <c r="G488" t="str">
        <f t="shared" si="21"/>
        <v>Norðurland eystra</v>
      </c>
      <c r="H488">
        <f t="shared" si="22"/>
        <v>423.21</v>
      </c>
      <c r="I488">
        <f t="shared" si="23"/>
        <v>65.109230769230763</v>
      </c>
    </row>
    <row r="489" spans="1:9" x14ac:dyDescent="0.45">
      <c r="A489" s="2">
        <v>2012</v>
      </c>
      <c r="B489" s="2" t="s">
        <v>50</v>
      </c>
      <c r="C489" s="2">
        <v>6613</v>
      </c>
      <c r="D489" s="2">
        <v>2</v>
      </c>
      <c r="E489" s="2">
        <v>2</v>
      </c>
      <c r="F489" s="2">
        <v>120.8</v>
      </c>
      <c r="G489" t="str">
        <f t="shared" si="21"/>
        <v>Norðurland eystra</v>
      </c>
      <c r="H489">
        <f t="shared" si="22"/>
        <v>241.6</v>
      </c>
      <c r="I489">
        <f t="shared" si="23"/>
        <v>37.169230769230765</v>
      </c>
    </row>
    <row r="490" spans="1:9" x14ac:dyDescent="0.45">
      <c r="A490" s="2">
        <v>2014</v>
      </c>
      <c r="B490" s="2" t="s">
        <v>50</v>
      </c>
      <c r="C490" s="2">
        <v>6613</v>
      </c>
      <c r="D490" s="2">
        <v>3</v>
      </c>
      <c r="E490" s="2">
        <v>3</v>
      </c>
      <c r="F490" s="2">
        <v>289.47000000000003</v>
      </c>
      <c r="G490" t="str">
        <f t="shared" si="21"/>
        <v>Norðurland eystra</v>
      </c>
      <c r="H490">
        <f t="shared" si="22"/>
        <v>868.41000000000008</v>
      </c>
      <c r="I490">
        <f t="shared" si="23"/>
        <v>133.60153846153847</v>
      </c>
    </row>
    <row r="491" spans="1:9" x14ac:dyDescent="0.45">
      <c r="A491" s="2">
        <v>2016</v>
      </c>
      <c r="B491" s="2" t="s">
        <v>50</v>
      </c>
      <c r="C491" s="2">
        <v>6613</v>
      </c>
      <c r="D491" s="2">
        <v>1</v>
      </c>
      <c r="E491" s="2">
        <v>1</v>
      </c>
      <c r="F491" s="2">
        <v>151.4</v>
      </c>
      <c r="G491" t="str">
        <f t="shared" si="21"/>
        <v>Norðurland eystra</v>
      </c>
      <c r="H491">
        <f t="shared" si="22"/>
        <v>151.4</v>
      </c>
      <c r="I491">
        <f t="shared" si="23"/>
        <v>23.292307692307695</v>
      </c>
    </row>
    <row r="492" spans="1:9" x14ac:dyDescent="0.45">
      <c r="A492" s="2">
        <v>2018</v>
      </c>
      <c r="B492" s="2" t="s">
        <v>50</v>
      </c>
      <c r="C492" s="2">
        <v>6613</v>
      </c>
      <c r="D492" s="2">
        <v>6</v>
      </c>
      <c r="E492" s="2">
        <v>2</v>
      </c>
      <c r="F492" s="2">
        <v>134.68</v>
      </c>
      <c r="G492" t="str">
        <f t="shared" si="21"/>
        <v>Norðurland eystra</v>
      </c>
      <c r="H492">
        <f t="shared" si="22"/>
        <v>808.08</v>
      </c>
      <c r="I492">
        <f t="shared" si="23"/>
        <v>124.32000000000001</v>
      </c>
    </row>
    <row r="493" spans="1:9" x14ac:dyDescent="0.45">
      <c r="A493" s="2">
        <v>2019</v>
      </c>
      <c r="B493" s="2" t="s">
        <v>50</v>
      </c>
      <c r="C493" s="2">
        <v>6613</v>
      </c>
      <c r="D493" s="2">
        <v>9</v>
      </c>
      <c r="E493" s="2">
        <v>3</v>
      </c>
      <c r="F493" s="2">
        <v>92.91</v>
      </c>
      <c r="G493" t="str">
        <f t="shared" si="21"/>
        <v>Norðurland eystra</v>
      </c>
      <c r="H493">
        <f t="shared" si="22"/>
        <v>836.18999999999994</v>
      </c>
      <c r="I493">
        <f t="shared" si="23"/>
        <v>128.64461538461538</v>
      </c>
    </row>
    <row r="494" spans="1:9" x14ac:dyDescent="0.45">
      <c r="A494" s="2">
        <v>2020</v>
      </c>
      <c r="B494" s="2" t="s">
        <v>50</v>
      </c>
      <c r="C494" s="2">
        <v>6613</v>
      </c>
      <c r="D494" s="2">
        <v>2</v>
      </c>
      <c r="E494" s="2">
        <v>2</v>
      </c>
      <c r="F494" s="2">
        <v>149.44999999999999</v>
      </c>
      <c r="G494" t="str">
        <f t="shared" si="21"/>
        <v>Norðurland eystra</v>
      </c>
      <c r="H494">
        <f t="shared" si="22"/>
        <v>298.89999999999998</v>
      </c>
      <c r="I494">
        <f t="shared" si="23"/>
        <v>45.984615384615381</v>
      </c>
    </row>
    <row r="495" spans="1:9" x14ac:dyDescent="0.45">
      <c r="A495" s="2">
        <v>2021</v>
      </c>
      <c r="B495" s="2" t="s">
        <v>50</v>
      </c>
      <c r="C495" s="2">
        <v>6613</v>
      </c>
      <c r="D495" s="2">
        <v>4</v>
      </c>
      <c r="E495" s="2">
        <v>3</v>
      </c>
      <c r="F495" s="2">
        <v>89.93</v>
      </c>
      <c r="G495" t="str">
        <f t="shared" si="21"/>
        <v>Norðurland eystra</v>
      </c>
      <c r="H495">
        <f t="shared" si="22"/>
        <v>359.72</v>
      </c>
      <c r="I495">
        <f t="shared" si="23"/>
        <v>55.341538461538462</v>
      </c>
    </row>
    <row r="496" spans="1:9" x14ac:dyDescent="0.45">
      <c r="A496" s="2">
        <v>2022</v>
      </c>
      <c r="B496" s="2" t="s">
        <v>50</v>
      </c>
      <c r="C496" s="2">
        <v>6613</v>
      </c>
      <c r="D496" s="2">
        <v>2</v>
      </c>
      <c r="E496" s="2">
        <v>2</v>
      </c>
      <c r="F496" s="2">
        <v>130.9</v>
      </c>
      <c r="G496" t="str">
        <f t="shared" si="21"/>
        <v>Norðurland eystra</v>
      </c>
      <c r="H496">
        <f t="shared" si="22"/>
        <v>261.8</v>
      </c>
      <c r="I496">
        <f t="shared" si="23"/>
        <v>40.276923076923076</v>
      </c>
    </row>
    <row r="497" spans="1:9" x14ac:dyDescent="0.45">
      <c r="A497" s="2">
        <v>2023</v>
      </c>
      <c r="B497" s="2" t="s">
        <v>50</v>
      </c>
      <c r="C497" s="2">
        <v>6613</v>
      </c>
      <c r="D497" s="2">
        <v>5</v>
      </c>
      <c r="E497" s="2">
        <v>4</v>
      </c>
      <c r="F497" s="2">
        <v>120.86</v>
      </c>
      <c r="G497" t="str">
        <f t="shared" si="21"/>
        <v>Norðurland eystra</v>
      </c>
      <c r="H497">
        <f t="shared" si="22"/>
        <v>604.29999999999995</v>
      </c>
      <c r="I497">
        <f t="shared" si="23"/>
        <v>92.969230769230762</v>
      </c>
    </row>
    <row r="498" spans="1:9" x14ac:dyDescent="0.45">
      <c r="A498" s="2">
        <v>2024</v>
      </c>
      <c r="B498" s="2" t="s">
        <v>50</v>
      </c>
      <c r="C498" s="2">
        <v>6613</v>
      </c>
      <c r="D498" s="2">
        <v>12</v>
      </c>
      <c r="E498" s="2">
        <v>6</v>
      </c>
      <c r="F498" s="2">
        <v>95.93</v>
      </c>
      <c r="G498" t="str">
        <f t="shared" si="21"/>
        <v>Norðurland eystra</v>
      </c>
      <c r="H498">
        <f t="shared" si="22"/>
        <v>1151.1600000000001</v>
      </c>
      <c r="I498">
        <f t="shared" si="23"/>
        <v>177.10153846153847</v>
      </c>
    </row>
    <row r="499" spans="1:9" x14ac:dyDescent="0.45">
      <c r="A499" s="2">
        <v>2006</v>
      </c>
      <c r="B499" s="2" t="s">
        <v>51</v>
      </c>
      <c r="C499" s="2">
        <v>6710</v>
      </c>
      <c r="D499" s="2">
        <v>1</v>
      </c>
      <c r="E499" s="2">
        <v>1</v>
      </c>
      <c r="F499" s="2">
        <v>31.4</v>
      </c>
      <c r="G499" t="str">
        <f t="shared" si="21"/>
        <v>Norðurland eystra</v>
      </c>
      <c r="H499">
        <f t="shared" si="22"/>
        <v>31.4</v>
      </c>
      <c r="I499">
        <f t="shared" si="23"/>
        <v>4.8307692307692305</v>
      </c>
    </row>
    <row r="500" spans="1:9" x14ac:dyDescent="0.45">
      <c r="A500" s="2">
        <v>2011</v>
      </c>
      <c r="B500" s="2" t="s">
        <v>51</v>
      </c>
      <c r="C500" s="2">
        <v>6710</v>
      </c>
      <c r="D500" s="2">
        <v>1</v>
      </c>
      <c r="E500" s="2">
        <v>1</v>
      </c>
      <c r="F500" s="2">
        <v>239.5</v>
      </c>
      <c r="G500" t="str">
        <f t="shared" si="21"/>
        <v>Norðurland eystra</v>
      </c>
      <c r="H500">
        <f t="shared" si="22"/>
        <v>239.5</v>
      </c>
      <c r="I500">
        <f t="shared" si="23"/>
        <v>36.846153846153847</v>
      </c>
    </row>
    <row r="501" spans="1:9" x14ac:dyDescent="0.45">
      <c r="A501" s="2">
        <v>2012</v>
      </c>
      <c r="B501" s="2" t="s">
        <v>51</v>
      </c>
      <c r="C501" s="2">
        <v>6710</v>
      </c>
      <c r="D501" s="2">
        <v>6</v>
      </c>
      <c r="E501" s="2">
        <v>2</v>
      </c>
      <c r="F501" s="2">
        <v>94</v>
      </c>
      <c r="G501" t="str">
        <f t="shared" si="21"/>
        <v>Norðurland eystra</v>
      </c>
      <c r="H501">
        <f t="shared" si="22"/>
        <v>564</v>
      </c>
      <c r="I501">
        <f t="shared" si="23"/>
        <v>86.769230769230774</v>
      </c>
    </row>
    <row r="502" spans="1:9" x14ac:dyDescent="0.45">
      <c r="A502" s="2">
        <v>2014</v>
      </c>
      <c r="B502" s="2" t="s">
        <v>51</v>
      </c>
      <c r="C502" s="2">
        <v>6710</v>
      </c>
      <c r="D502" s="2">
        <v>1</v>
      </c>
      <c r="E502" s="2">
        <v>1</v>
      </c>
      <c r="F502" s="2">
        <v>92</v>
      </c>
      <c r="G502" t="str">
        <f t="shared" si="21"/>
        <v>Norðurland eystra</v>
      </c>
      <c r="H502">
        <f t="shared" si="22"/>
        <v>92</v>
      </c>
      <c r="I502">
        <f t="shared" si="23"/>
        <v>14.153846153846153</v>
      </c>
    </row>
    <row r="503" spans="1:9" x14ac:dyDescent="0.45">
      <c r="A503" s="2">
        <v>2006</v>
      </c>
      <c r="B503" s="2" t="s">
        <v>52</v>
      </c>
      <c r="C503" s="2">
        <v>7300</v>
      </c>
      <c r="D503" s="2">
        <v>74</v>
      </c>
      <c r="E503" s="2">
        <v>36</v>
      </c>
      <c r="F503" s="2">
        <v>107.51</v>
      </c>
      <c r="G503" t="str">
        <f t="shared" si="21"/>
        <v>Austurland</v>
      </c>
      <c r="H503">
        <f t="shared" si="22"/>
        <v>7955.7400000000007</v>
      </c>
      <c r="I503">
        <f t="shared" si="23"/>
        <v>1223.96</v>
      </c>
    </row>
    <row r="504" spans="1:9" x14ac:dyDescent="0.45">
      <c r="A504" s="2">
        <v>2007</v>
      </c>
      <c r="B504" s="2" t="s">
        <v>52</v>
      </c>
      <c r="C504" s="2">
        <v>7300</v>
      </c>
      <c r="D504" s="2">
        <v>125</v>
      </c>
      <c r="E504" s="2">
        <v>42</v>
      </c>
      <c r="F504" s="2">
        <v>109.63</v>
      </c>
      <c r="G504" t="str">
        <f t="shared" si="21"/>
        <v>Austurland</v>
      </c>
      <c r="H504">
        <f t="shared" si="22"/>
        <v>13703.75</v>
      </c>
      <c r="I504">
        <f t="shared" si="23"/>
        <v>2108.2692307692309</v>
      </c>
    </row>
    <row r="505" spans="1:9" x14ac:dyDescent="0.45">
      <c r="A505" s="2">
        <v>2008</v>
      </c>
      <c r="B505" s="2" t="s">
        <v>52</v>
      </c>
      <c r="C505" s="2">
        <v>7300</v>
      </c>
      <c r="D505" s="2">
        <v>48</v>
      </c>
      <c r="E505" s="2">
        <v>20</v>
      </c>
      <c r="F505" s="2">
        <v>105.92</v>
      </c>
      <c r="G505" t="str">
        <f t="shared" si="21"/>
        <v>Austurland</v>
      </c>
      <c r="H505">
        <f t="shared" si="22"/>
        <v>5084.16</v>
      </c>
      <c r="I505">
        <f t="shared" si="23"/>
        <v>782.17846153846153</v>
      </c>
    </row>
    <row r="506" spans="1:9" x14ac:dyDescent="0.45">
      <c r="A506" s="2">
        <v>2009</v>
      </c>
      <c r="B506" s="2" t="s">
        <v>52</v>
      </c>
      <c r="C506" s="2">
        <v>7300</v>
      </c>
      <c r="D506" s="2">
        <v>34</v>
      </c>
      <c r="E506" s="2">
        <v>15</v>
      </c>
      <c r="F506" s="2">
        <v>104.63</v>
      </c>
      <c r="G506" t="str">
        <f t="shared" si="21"/>
        <v>Austurland</v>
      </c>
      <c r="H506">
        <f t="shared" si="22"/>
        <v>3557.42</v>
      </c>
      <c r="I506">
        <f t="shared" si="23"/>
        <v>547.29538461538459</v>
      </c>
    </row>
    <row r="507" spans="1:9" x14ac:dyDescent="0.45">
      <c r="A507" s="2">
        <v>2010</v>
      </c>
      <c r="B507" s="2" t="s">
        <v>52</v>
      </c>
      <c r="C507" s="2">
        <v>7300</v>
      </c>
      <c r="D507" s="2">
        <v>5</v>
      </c>
      <c r="E507" s="2">
        <v>4</v>
      </c>
      <c r="F507" s="2">
        <v>113.48</v>
      </c>
      <c r="G507" t="str">
        <f t="shared" si="21"/>
        <v>Austurland</v>
      </c>
      <c r="H507">
        <f t="shared" si="22"/>
        <v>567.4</v>
      </c>
      <c r="I507">
        <f t="shared" si="23"/>
        <v>87.292307692307688</v>
      </c>
    </row>
    <row r="508" spans="1:9" x14ac:dyDescent="0.45">
      <c r="A508" s="2">
        <v>2014</v>
      </c>
      <c r="B508" s="2" t="s">
        <v>52</v>
      </c>
      <c r="C508" s="2">
        <v>7300</v>
      </c>
      <c r="D508" s="2">
        <v>2</v>
      </c>
      <c r="E508" s="2">
        <v>2</v>
      </c>
      <c r="F508" s="2">
        <v>84.4</v>
      </c>
      <c r="G508" t="str">
        <f t="shared" si="21"/>
        <v>Austurland</v>
      </c>
      <c r="H508">
        <f t="shared" si="22"/>
        <v>168.8</v>
      </c>
      <c r="I508">
        <f t="shared" si="23"/>
        <v>25.969230769230769</v>
      </c>
    </row>
    <row r="509" spans="1:9" x14ac:dyDescent="0.45">
      <c r="A509" s="2">
        <v>2015</v>
      </c>
      <c r="B509" s="2" t="s">
        <v>53</v>
      </c>
      <c r="C509" s="2">
        <v>7300</v>
      </c>
      <c r="D509" s="2">
        <v>1</v>
      </c>
      <c r="E509" s="2">
        <v>1</v>
      </c>
      <c r="F509" s="2">
        <v>96.4</v>
      </c>
      <c r="G509" t="str">
        <f t="shared" si="21"/>
        <v>Austurland</v>
      </c>
      <c r="H509">
        <f t="shared" si="22"/>
        <v>96.4</v>
      </c>
      <c r="I509">
        <f t="shared" si="23"/>
        <v>14.830769230769231</v>
      </c>
    </row>
    <row r="510" spans="1:9" x14ac:dyDescent="0.45">
      <c r="A510" s="2">
        <v>2016</v>
      </c>
      <c r="B510" s="2" t="s">
        <v>52</v>
      </c>
      <c r="C510" s="2">
        <v>7300</v>
      </c>
      <c r="D510" s="2">
        <v>1</v>
      </c>
      <c r="E510" s="2">
        <v>1</v>
      </c>
      <c r="F510" s="2">
        <v>92.7</v>
      </c>
      <c r="G510" t="str">
        <f t="shared" si="21"/>
        <v>Austurland</v>
      </c>
      <c r="H510">
        <f t="shared" si="22"/>
        <v>92.7</v>
      </c>
      <c r="I510">
        <f t="shared" si="23"/>
        <v>14.261538461538462</v>
      </c>
    </row>
    <row r="511" spans="1:9" x14ac:dyDescent="0.45">
      <c r="A511" s="2">
        <v>2020</v>
      </c>
      <c r="B511" s="2" t="s">
        <v>52</v>
      </c>
      <c r="C511" s="2">
        <v>7300</v>
      </c>
      <c r="D511" s="2">
        <v>3</v>
      </c>
      <c r="E511" s="2">
        <v>3</v>
      </c>
      <c r="F511" s="2">
        <v>136.30000000000001</v>
      </c>
      <c r="G511" t="str">
        <f t="shared" si="21"/>
        <v>Austurland</v>
      </c>
      <c r="H511">
        <f t="shared" si="22"/>
        <v>408.90000000000003</v>
      </c>
      <c r="I511">
        <f t="shared" si="23"/>
        <v>62.907692307692315</v>
      </c>
    </row>
    <row r="512" spans="1:9" x14ac:dyDescent="0.45">
      <c r="A512" s="2">
        <v>2021</v>
      </c>
      <c r="B512" s="2" t="s">
        <v>52</v>
      </c>
      <c r="C512" s="2">
        <v>7300</v>
      </c>
      <c r="D512" s="2">
        <v>1</v>
      </c>
      <c r="E512" s="2">
        <v>1</v>
      </c>
      <c r="F512" s="2">
        <v>81.400000000000006</v>
      </c>
      <c r="G512" t="str">
        <f t="shared" si="21"/>
        <v>Austurland</v>
      </c>
      <c r="H512">
        <f t="shared" si="22"/>
        <v>81.400000000000006</v>
      </c>
      <c r="I512">
        <f t="shared" si="23"/>
        <v>12.523076923076925</v>
      </c>
    </row>
    <row r="513" spans="1:9" x14ac:dyDescent="0.45">
      <c r="A513" s="2">
        <v>2022</v>
      </c>
      <c r="B513" s="2" t="s">
        <v>52</v>
      </c>
      <c r="C513" s="2">
        <v>7300</v>
      </c>
      <c r="D513" s="2">
        <v>9</v>
      </c>
      <c r="E513" s="2">
        <v>4</v>
      </c>
      <c r="F513" s="2">
        <v>120.21</v>
      </c>
      <c r="G513" t="str">
        <f t="shared" si="21"/>
        <v>Austurland</v>
      </c>
      <c r="H513">
        <f t="shared" si="22"/>
        <v>1081.8899999999999</v>
      </c>
      <c r="I513">
        <f t="shared" si="23"/>
        <v>166.44461538461536</v>
      </c>
    </row>
    <row r="514" spans="1:9" x14ac:dyDescent="0.45">
      <c r="A514" s="2">
        <v>2023</v>
      </c>
      <c r="B514" s="2" t="s">
        <v>52</v>
      </c>
      <c r="C514" s="2">
        <v>7300</v>
      </c>
      <c r="D514" s="2">
        <v>40</v>
      </c>
      <c r="E514" s="2">
        <v>11</v>
      </c>
      <c r="F514" s="2">
        <v>87.74</v>
      </c>
      <c r="G514" t="str">
        <f t="shared" ref="G514:G577" si="24">IF(OR(B514="Reykjavíkurborg",B514="Kópavogsbær",B514="Seltjarnarnesbær",B514="Garðabær",B514="Hafnarfjarðarkaupstaður",B514="Mosfellsbær",B514="Kjósarhreppur"),"Höfuðborgarsvæðið",IF(OR(B514="Reykjanesbær",B514="Grindavíkurbær",B514="Sveitarfélagið Vogar",B514="Sveitarfélagið Álftanes",B514="Suðurnesjabær"),"Suðurnes",IF(OR(B514="Akraneskaupstaður",B514="Borgarbyggð",B514="Stykkishólmur",B514="Stykkishólmsbær",B514="Grundarfjarðarbær",B514="Snæfellsbær",B514="Eyja- og Miklaholtshreppur",B514="Skorradalshreppur",B514="Hvalfjarðarsveit",B514="Dalabyggð"),"Vesturland",IF(OR(B514="Ísafjarðarbær",B514="Bolungarvíkurkaupstaður",B514="Reykhólahreppur",B514="Vesturbyggð",B514="Súðavíkurhreppur",B514="Árneshreppur",B514="Kaldrananeshreppur",B514="Strandabyggð"),"Vestfirðir",IF(OR(B514="Skagafjörður",B514="Húnaþing vestra",B514="Sveitarfélagið Skagaströnd",B514="Húnabyggð"),"Norðurland vestra",IF(OR(B514="Akureyrarbær",B514="Akureyri",B514="Fjallabyggð",B514="Dalvíkurbyggð",B514="Eyjafjarðarsveit",B514="Hörgársveit",B514="Svalbarðsstrandarhreppur",B514="Grýtubakkahreppur",B514="Norðurþing",B514="Tjörneshreppur",B514="Þingeyjarsveit",B514="Langanesbyggð"),"Norðurland eystra",IF(OR(B514="Fjarðabyggð",B514="Fjarðarbyggð",B514="Múlaþing",B514="Vopnafjarðarhreppur",B514="Fljótsdalshreppur"),"Austurland",IF(OR(B514="Vestmannaeyjar",B514="Sveitarfélagið Árborg",B514="Sveitarfélagið Hornafjörður",B514="Mýrdalshreppur",B514="Skarftárhreppur",B514="Ásahreppur",B514="Rangárþing eystra",B514="Rangárþing ytra",B514="Hrunamannahreppur",B514="Hveragerði",B514="Sveitarfélagið Ölfus",B514="Grímsnes- og Grafningshreppur",B514="Skeiða- og Gnúpverjahreppur",B514="Bláskógabyggð",B514="Flóahreppur"),"Suðurland","Óþekkt"))))))))</f>
        <v>Austurland</v>
      </c>
      <c r="H514">
        <f t="shared" ref="H514:H577" si="25">F514*D514</f>
        <v>3509.6</v>
      </c>
      <c r="I514">
        <f t="shared" si="23"/>
        <v>539.93846153846152</v>
      </c>
    </row>
    <row r="515" spans="1:9" x14ac:dyDescent="0.45">
      <c r="A515" s="2">
        <v>2024</v>
      </c>
      <c r="B515" s="2" t="s">
        <v>52</v>
      </c>
      <c r="C515" s="2">
        <v>7300</v>
      </c>
      <c r="D515" s="2">
        <v>22</v>
      </c>
      <c r="E515" s="2">
        <v>9</v>
      </c>
      <c r="F515" s="2">
        <v>99.35</v>
      </c>
      <c r="G515" t="str">
        <f t="shared" si="24"/>
        <v>Austurland</v>
      </c>
      <c r="H515">
        <f t="shared" si="25"/>
        <v>2185.6999999999998</v>
      </c>
      <c r="I515">
        <f t="shared" ref="I515:I578" si="26">H515/6.5</f>
        <v>336.26153846153841</v>
      </c>
    </row>
    <row r="516" spans="1:9" x14ac:dyDescent="0.45">
      <c r="A516" s="2">
        <v>2006</v>
      </c>
      <c r="B516" s="2" t="s">
        <v>54</v>
      </c>
      <c r="C516" s="2">
        <v>7400</v>
      </c>
      <c r="D516" s="2">
        <v>75</v>
      </c>
      <c r="E516" s="2">
        <v>40</v>
      </c>
      <c r="F516" s="2">
        <v>113.44</v>
      </c>
      <c r="G516" t="str">
        <f t="shared" si="24"/>
        <v>Austurland</v>
      </c>
      <c r="H516">
        <f t="shared" si="25"/>
        <v>8508</v>
      </c>
      <c r="I516">
        <f t="shared" si="26"/>
        <v>1308.9230769230769</v>
      </c>
    </row>
    <row r="517" spans="1:9" x14ac:dyDescent="0.45">
      <c r="A517" s="2">
        <v>2007</v>
      </c>
      <c r="B517" s="2" t="s">
        <v>54</v>
      </c>
      <c r="C517" s="2">
        <v>7400</v>
      </c>
      <c r="D517" s="2">
        <v>101</v>
      </c>
      <c r="E517" s="2">
        <v>34</v>
      </c>
      <c r="F517" s="2">
        <v>104.94</v>
      </c>
      <c r="G517" t="str">
        <f t="shared" si="24"/>
        <v>Austurland</v>
      </c>
      <c r="H517">
        <f t="shared" si="25"/>
        <v>10598.94</v>
      </c>
      <c r="I517">
        <f t="shared" si="26"/>
        <v>1630.606153846154</v>
      </c>
    </row>
    <row r="518" spans="1:9" x14ac:dyDescent="0.45">
      <c r="A518" s="2">
        <v>2008</v>
      </c>
      <c r="B518" s="2" t="s">
        <v>54</v>
      </c>
      <c r="C518" s="2">
        <v>7400</v>
      </c>
      <c r="D518" s="2">
        <v>33</v>
      </c>
      <c r="E518" s="2">
        <v>26</v>
      </c>
      <c r="F518" s="2">
        <v>131.77000000000001</v>
      </c>
      <c r="G518" t="str">
        <f t="shared" si="24"/>
        <v>Austurland</v>
      </c>
      <c r="H518">
        <f t="shared" si="25"/>
        <v>4348.4100000000008</v>
      </c>
      <c r="I518">
        <f t="shared" si="26"/>
        <v>668.98615384615391</v>
      </c>
    </row>
    <row r="519" spans="1:9" x14ac:dyDescent="0.45">
      <c r="A519" s="2">
        <v>2009</v>
      </c>
      <c r="B519" s="2" t="s">
        <v>54</v>
      </c>
      <c r="C519" s="2">
        <v>7400</v>
      </c>
      <c r="D519" s="2">
        <v>20</v>
      </c>
      <c r="E519" s="2">
        <v>17</v>
      </c>
      <c r="F519" s="2">
        <v>154.47999999999999</v>
      </c>
      <c r="G519" t="str">
        <f t="shared" si="24"/>
        <v>Austurland</v>
      </c>
      <c r="H519">
        <f t="shared" si="25"/>
        <v>3089.6</v>
      </c>
      <c r="I519">
        <f t="shared" si="26"/>
        <v>475.32307692307688</v>
      </c>
    </row>
    <row r="520" spans="1:9" x14ac:dyDescent="0.45">
      <c r="A520" s="2">
        <v>2010</v>
      </c>
      <c r="B520" s="2" t="s">
        <v>54</v>
      </c>
      <c r="C520" s="2">
        <v>7400</v>
      </c>
      <c r="D520" s="2">
        <v>12</v>
      </c>
      <c r="E520" s="2">
        <v>8</v>
      </c>
      <c r="F520" s="2">
        <v>164.73</v>
      </c>
      <c r="G520" t="str">
        <f t="shared" si="24"/>
        <v>Austurland</v>
      </c>
      <c r="H520">
        <f t="shared" si="25"/>
        <v>1976.7599999999998</v>
      </c>
      <c r="I520">
        <f t="shared" si="26"/>
        <v>304.11692307692306</v>
      </c>
    </row>
    <row r="521" spans="1:9" x14ac:dyDescent="0.45">
      <c r="A521" s="2">
        <v>2011</v>
      </c>
      <c r="B521" s="2" t="s">
        <v>54</v>
      </c>
      <c r="C521" s="2">
        <v>7400</v>
      </c>
      <c r="D521" s="2">
        <v>3</v>
      </c>
      <c r="E521" s="2">
        <v>3</v>
      </c>
      <c r="F521" s="2">
        <v>145.07</v>
      </c>
      <c r="G521" t="str">
        <f t="shared" si="24"/>
        <v>Austurland</v>
      </c>
      <c r="H521">
        <f t="shared" si="25"/>
        <v>435.21</v>
      </c>
      <c r="I521">
        <f t="shared" si="26"/>
        <v>66.955384615384617</v>
      </c>
    </row>
    <row r="522" spans="1:9" x14ac:dyDescent="0.45">
      <c r="A522" s="2">
        <v>2012</v>
      </c>
      <c r="B522" s="2" t="s">
        <v>54</v>
      </c>
      <c r="C522" s="2">
        <v>7400</v>
      </c>
      <c r="D522" s="2">
        <v>8</v>
      </c>
      <c r="E522" s="2">
        <v>8</v>
      </c>
      <c r="F522" s="2">
        <v>152.51</v>
      </c>
      <c r="G522" t="str">
        <f t="shared" si="24"/>
        <v>Austurland</v>
      </c>
      <c r="H522">
        <f t="shared" si="25"/>
        <v>1220.08</v>
      </c>
      <c r="I522">
        <f t="shared" si="26"/>
        <v>187.70461538461538</v>
      </c>
    </row>
    <row r="523" spans="1:9" x14ac:dyDescent="0.45">
      <c r="A523" s="2">
        <v>2013</v>
      </c>
      <c r="B523" s="2" t="s">
        <v>54</v>
      </c>
      <c r="C523" s="2">
        <v>7400</v>
      </c>
      <c r="D523" s="2">
        <v>3</v>
      </c>
      <c r="E523" s="2">
        <v>3</v>
      </c>
      <c r="F523" s="2">
        <v>138.30000000000001</v>
      </c>
      <c r="G523" t="str">
        <f t="shared" si="24"/>
        <v>Austurland</v>
      </c>
      <c r="H523">
        <f t="shared" si="25"/>
        <v>414.90000000000003</v>
      </c>
      <c r="I523">
        <f t="shared" si="26"/>
        <v>63.830769230769235</v>
      </c>
    </row>
    <row r="524" spans="1:9" x14ac:dyDescent="0.45">
      <c r="A524" s="2">
        <v>2015</v>
      </c>
      <c r="B524" s="2" t="s">
        <v>54</v>
      </c>
      <c r="C524" s="2">
        <v>7400</v>
      </c>
      <c r="D524" s="2">
        <v>3</v>
      </c>
      <c r="E524" s="2">
        <v>2</v>
      </c>
      <c r="F524" s="2">
        <v>141.93</v>
      </c>
      <c r="G524" t="str">
        <f t="shared" si="24"/>
        <v>Austurland</v>
      </c>
      <c r="H524">
        <f t="shared" si="25"/>
        <v>425.79</v>
      </c>
      <c r="I524">
        <f t="shared" si="26"/>
        <v>65.50615384615385</v>
      </c>
    </row>
    <row r="525" spans="1:9" x14ac:dyDescent="0.45">
      <c r="A525" s="2">
        <v>2016</v>
      </c>
      <c r="B525" s="2" t="s">
        <v>54</v>
      </c>
      <c r="C525" s="2">
        <v>7400</v>
      </c>
      <c r="D525" s="2">
        <v>1</v>
      </c>
      <c r="E525" s="2">
        <v>1</v>
      </c>
      <c r="F525" s="2">
        <v>276.10000000000002</v>
      </c>
      <c r="G525" t="str">
        <f t="shared" si="24"/>
        <v>Austurland</v>
      </c>
      <c r="H525">
        <f t="shared" si="25"/>
        <v>276.10000000000002</v>
      </c>
      <c r="I525">
        <f t="shared" si="26"/>
        <v>42.476923076923079</v>
      </c>
    </row>
    <row r="526" spans="1:9" x14ac:dyDescent="0.45">
      <c r="A526" s="2">
        <v>2018</v>
      </c>
      <c r="B526" s="2" t="s">
        <v>54</v>
      </c>
      <c r="C526" s="2">
        <v>7400</v>
      </c>
      <c r="D526" s="2">
        <v>2</v>
      </c>
      <c r="E526" s="2">
        <v>2</v>
      </c>
      <c r="F526" s="2">
        <v>123.35</v>
      </c>
      <c r="G526" t="str">
        <f t="shared" si="24"/>
        <v>Austurland</v>
      </c>
      <c r="H526">
        <f t="shared" si="25"/>
        <v>246.7</v>
      </c>
      <c r="I526">
        <f t="shared" si="26"/>
        <v>37.95384615384615</v>
      </c>
    </row>
    <row r="527" spans="1:9" x14ac:dyDescent="0.45">
      <c r="A527" s="2">
        <v>2019</v>
      </c>
      <c r="B527" s="2" t="s">
        <v>54</v>
      </c>
      <c r="C527" s="2">
        <v>7400</v>
      </c>
      <c r="D527" s="2">
        <v>11</v>
      </c>
      <c r="E527" s="2">
        <v>8</v>
      </c>
      <c r="F527" s="2">
        <v>151.63</v>
      </c>
      <c r="G527" t="str">
        <f t="shared" si="24"/>
        <v>Austurland</v>
      </c>
      <c r="H527">
        <f t="shared" si="25"/>
        <v>1667.9299999999998</v>
      </c>
      <c r="I527">
        <f t="shared" si="26"/>
        <v>256.60461538461539</v>
      </c>
    </row>
    <row r="528" spans="1:9" x14ac:dyDescent="0.45">
      <c r="A528" s="2">
        <v>2020</v>
      </c>
      <c r="B528" s="2" t="s">
        <v>54</v>
      </c>
      <c r="C528" s="2">
        <v>7400</v>
      </c>
      <c r="D528" s="2">
        <v>10</v>
      </c>
      <c r="E528" s="2">
        <v>4</v>
      </c>
      <c r="F528" s="2">
        <v>91.07</v>
      </c>
      <c r="G528" t="str">
        <f t="shared" si="24"/>
        <v>Austurland</v>
      </c>
      <c r="H528">
        <f t="shared" si="25"/>
        <v>910.69999999999993</v>
      </c>
      <c r="I528">
        <f t="shared" si="26"/>
        <v>140.1076923076923</v>
      </c>
    </row>
    <row r="529" spans="1:9" x14ac:dyDescent="0.45">
      <c r="A529" s="2">
        <v>2021</v>
      </c>
      <c r="B529" s="2" t="s">
        <v>54</v>
      </c>
      <c r="C529" s="2">
        <v>7400</v>
      </c>
      <c r="D529" s="2">
        <v>7</v>
      </c>
      <c r="E529" s="2">
        <v>4</v>
      </c>
      <c r="F529" s="2">
        <v>117.31</v>
      </c>
      <c r="G529" t="str">
        <f t="shared" si="24"/>
        <v>Austurland</v>
      </c>
      <c r="H529">
        <f t="shared" si="25"/>
        <v>821.17000000000007</v>
      </c>
      <c r="I529">
        <f t="shared" si="26"/>
        <v>126.33384615384617</v>
      </c>
    </row>
    <row r="530" spans="1:9" x14ac:dyDescent="0.45">
      <c r="A530" s="2">
        <v>2022</v>
      </c>
      <c r="B530" s="2" t="s">
        <v>54</v>
      </c>
      <c r="C530" s="2">
        <v>7400</v>
      </c>
      <c r="D530" s="2">
        <v>22</v>
      </c>
      <c r="E530" s="2">
        <v>9</v>
      </c>
      <c r="F530" s="2">
        <v>76.73</v>
      </c>
      <c r="G530" t="str">
        <f t="shared" si="24"/>
        <v>Austurland</v>
      </c>
      <c r="H530">
        <f t="shared" si="25"/>
        <v>1688.0600000000002</v>
      </c>
      <c r="I530">
        <f t="shared" si="26"/>
        <v>259.70153846153846</v>
      </c>
    </row>
    <row r="531" spans="1:9" x14ac:dyDescent="0.45">
      <c r="A531" s="2">
        <v>2023</v>
      </c>
      <c r="B531" s="2" t="s">
        <v>54</v>
      </c>
      <c r="C531" s="2">
        <v>7400</v>
      </c>
      <c r="D531" s="2">
        <v>22</v>
      </c>
      <c r="E531" s="2">
        <v>12</v>
      </c>
      <c r="F531" s="2">
        <v>98.54</v>
      </c>
      <c r="G531" t="str">
        <f t="shared" si="24"/>
        <v>Austurland</v>
      </c>
      <c r="H531">
        <f t="shared" si="25"/>
        <v>2167.88</v>
      </c>
      <c r="I531">
        <f t="shared" si="26"/>
        <v>333.52000000000004</v>
      </c>
    </row>
    <row r="532" spans="1:9" x14ac:dyDescent="0.45">
      <c r="A532" s="2">
        <v>2024</v>
      </c>
      <c r="B532" s="2" t="s">
        <v>54</v>
      </c>
      <c r="C532" s="2">
        <v>7400</v>
      </c>
      <c r="D532" s="2">
        <v>26</v>
      </c>
      <c r="E532" s="2">
        <v>7</v>
      </c>
      <c r="F532" s="2">
        <v>81.06</v>
      </c>
      <c r="G532" t="str">
        <f t="shared" si="24"/>
        <v>Austurland</v>
      </c>
      <c r="H532">
        <f t="shared" si="25"/>
        <v>2107.56</v>
      </c>
      <c r="I532">
        <f t="shared" si="26"/>
        <v>324.24</v>
      </c>
    </row>
    <row r="533" spans="1:9" x14ac:dyDescent="0.45">
      <c r="A533" s="2">
        <v>2016</v>
      </c>
      <c r="B533" s="2" t="s">
        <v>55</v>
      </c>
      <c r="C533" s="2">
        <v>7502</v>
      </c>
      <c r="D533" s="2">
        <v>1</v>
      </c>
      <c r="E533" s="2">
        <v>1</v>
      </c>
      <c r="F533" s="2">
        <v>85.6</v>
      </c>
      <c r="G533" t="str">
        <f t="shared" si="24"/>
        <v>Austurland</v>
      </c>
      <c r="H533">
        <f t="shared" si="25"/>
        <v>85.6</v>
      </c>
      <c r="I533">
        <f t="shared" si="26"/>
        <v>13.169230769230769</v>
      </c>
    </row>
    <row r="534" spans="1:9" x14ac:dyDescent="0.45">
      <c r="A534" s="2">
        <v>2021</v>
      </c>
      <c r="B534" s="2" t="s">
        <v>55</v>
      </c>
      <c r="C534" s="2">
        <v>7502</v>
      </c>
      <c r="D534" s="2">
        <v>8</v>
      </c>
      <c r="E534" s="2">
        <v>2</v>
      </c>
      <c r="F534" s="2">
        <v>67</v>
      </c>
      <c r="G534" t="str">
        <f t="shared" si="24"/>
        <v>Austurland</v>
      </c>
      <c r="H534">
        <f t="shared" si="25"/>
        <v>536</v>
      </c>
      <c r="I534">
        <f t="shared" si="26"/>
        <v>82.461538461538467</v>
      </c>
    </row>
    <row r="535" spans="1:9" x14ac:dyDescent="0.45">
      <c r="A535" s="2">
        <v>2015</v>
      </c>
      <c r="B535" s="2" t="s">
        <v>56</v>
      </c>
      <c r="C535" s="2">
        <v>7505</v>
      </c>
      <c r="D535" s="2">
        <v>1</v>
      </c>
      <c r="E535" s="2">
        <v>1</v>
      </c>
      <c r="F535" s="2">
        <v>272.89999999999998</v>
      </c>
      <c r="G535" t="str">
        <f t="shared" si="24"/>
        <v>Austurland</v>
      </c>
      <c r="H535">
        <f t="shared" si="25"/>
        <v>272.89999999999998</v>
      </c>
      <c r="I535">
        <f t="shared" si="26"/>
        <v>41.984615384615381</v>
      </c>
    </row>
    <row r="536" spans="1:9" x14ac:dyDescent="0.45">
      <c r="A536" s="2">
        <v>2021</v>
      </c>
      <c r="B536" s="2" t="s">
        <v>56</v>
      </c>
      <c r="C536" s="2">
        <v>7505</v>
      </c>
      <c r="D536" s="2">
        <v>1</v>
      </c>
      <c r="E536" s="2">
        <v>1</v>
      </c>
      <c r="F536" s="2">
        <v>99</v>
      </c>
      <c r="G536" t="str">
        <f t="shared" si="24"/>
        <v>Austurland</v>
      </c>
      <c r="H536">
        <f t="shared" si="25"/>
        <v>99</v>
      </c>
      <c r="I536">
        <f t="shared" si="26"/>
        <v>15.23076923076923</v>
      </c>
    </row>
    <row r="537" spans="1:9" x14ac:dyDescent="0.45">
      <c r="A537" s="2">
        <v>2022</v>
      </c>
      <c r="B537" s="2" t="s">
        <v>56</v>
      </c>
      <c r="C537" s="2">
        <v>7505</v>
      </c>
      <c r="D537" s="2">
        <v>1</v>
      </c>
      <c r="E537" s="2">
        <v>1</v>
      </c>
      <c r="F537" s="2">
        <v>101.6</v>
      </c>
      <c r="G537" t="str">
        <f t="shared" si="24"/>
        <v>Austurland</v>
      </c>
      <c r="H537">
        <f t="shared" si="25"/>
        <v>101.6</v>
      </c>
      <c r="I537">
        <f t="shared" si="26"/>
        <v>15.63076923076923</v>
      </c>
    </row>
    <row r="538" spans="1:9" x14ac:dyDescent="0.45">
      <c r="A538" s="2">
        <v>2007</v>
      </c>
      <c r="B538" s="2" t="s">
        <v>57</v>
      </c>
      <c r="C538" s="2">
        <v>8000</v>
      </c>
      <c r="D538" s="2">
        <v>1</v>
      </c>
      <c r="E538" s="2">
        <v>1</v>
      </c>
      <c r="F538" s="2">
        <v>203.3</v>
      </c>
      <c r="G538" t="str">
        <f t="shared" si="24"/>
        <v>Suðurland</v>
      </c>
      <c r="H538">
        <f t="shared" si="25"/>
        <v>203.3</v>
      </c>
      <c r="I538">
        <f t="shared" si="26"/>
        <v>31.276923076923079</v>
      </c>
    </row>
    <row r="539" spans="1:9" x14ac:dyDescent="0.45">
      <c r="A539" s="2">
        <v>2010</v>
      </c>
      <c r="B539" s="2" t="s">
        <v>57</v>
      </c>
      <c r="C539" s="2">
        <v>8000</v>
      </c>
      <c r="D539" s="2">
        <v>13</v>
      </c>
      <c r="E539" s="2">
        <v>2</v>
      </c>
      <c r="F539" s="2">
        <v>114.64</v>
      </c>
      <c r="G539" t="str">
        <f t="shared" si="24"/>
        <v>Suðurland</v>
      </c>
      <c r="H539">
        <f t="shared" si="25"/>
        <v>1490.32</v>
      </c>
      <c r="I539">
        <f t="shared" si="26"/>
        <v>229.28</v>
      </c>
    </row>
    <row r="540" spans="1:9" x14ac:dyDescent="0.45">
      <c r="A540" s="2">
        <v>2012</v>
      </c>
      <c r="B540" s="2" t="s">
        <v>57</v>
      </c>
      <c r="C540" s="2">
        <v>8000</v>
      </c>
      <c r="D540" s="2">
        <v>2</v>
      </c>
      <c r="E540" s="2">
        <v>2</v>
      </c>
      <c r="F540" s="2">
        <v>207.8</v>
      </c>
      <c r="G540" t="str">
        <f t="shared" si="24"/>
        <v>Suðurland</v>
      </c>
      <c r="H540">
        <f t="shared" si="25"/>
        <v>415.6</v>
      </c>
      <c r="I540">
        <f t="shared" si="26"/>
        <v>63.938461538461539</v>
      </c>
    </row>
    <row r="541" spans="1:9" x14ac:dyDescent="0.45">
      <c r="A541" s="2">
        <v>2013</v>
      </c>
      <c r="B541" s="2" t="s">
        <v>57</v>
      </c>
      <c r="C541" s="2">
        <v>8000</v>
      </c>
      <c r="D541" s="2">
        <v>7</v>
      </c>
      <c r="E541" s="2">
        <v>5</v>
      </c>
      <c r="F541" s="2">
        <v>130.27000000000001</v>
      </c>
      <c r="G541" t="str">
        <f t="shared" si="24"/>
        <v>Suðurland</v>
      </c>
      <c r="H541">
        <f t="shared" si="25"/>
        <v>911.8900000000001</v>
      </c>
      <c r="I541">
        <f t="shared" si="26"/>
        <v>140.29076923076926</v>
      </c>
    </row>
    <row r="542" spans="1:9" x14ac:dyDescent="0.45">
      <c r="A542" s="2">
        <v>2014</v>
      </c>
      <c r="B542" s="2" t="s">
        <v>57</v>
      </c>
      <c r="C542" s="2">
        <v>8000</v>
      </c>
      <c r="D542" s="2">
        <v>9</v>
      </c>
      <c r="E542" s="2">
        <v>4</v>
      </c>
      <c r="F542" s="2">
        <v>87.04</v>
      </c>
      <c r="G542" t="str">
        <f t="shared" si="24"/>
        <v>Suðurland</v>
      </c>
      <c r="H542">
        <f t="shared" si="25"/>
        <v>783.36</v>
      </c>
      <c r="I542">
        <f t="shared" si="26"/>
        <v>120.51692307692308</v>
      </c>
    </row>
    <row r="543" spans="1:9" x14ac:dyDescent="0.45">
      <c r="A543" s="2">
        <v>2015</v>
      </c>
      <c r="B543" s="2" t="s">
        <v>57</v>
      </c>
      <c r="C543" s="2">
        <v>8000</v>
      </c>
      <c r="D543" s="2">
        <v>4</v>
      </c>
      <c r="E543" s="2">
        <v>3</v>
      </c>
      <c r="F543" s="2">
        <v>94.4</v>
      </c>
      <c r="G543" t="str">
        <f t="shared" si="24"/>
        <v>Suðurland</v>
      </c>
      <c r="H543">
        <f t="shared" si="25"/>
        <v>377.6</v>
      </c>
      <c r="I543">
        <f t="shared" si="26"/>
        <v>58.092307692307699</v>
      </c>
    </row>
    <row r="544" spans="1:9" x14ac:dyDescent="0.45">
      <c r="A544" s="2">
        <v>2017</v>
      </c>
      <c r="B544" s="2" t="s">
        <v>57</v>
      </c>
      <c r="C544" s="2">
        <v>8000</v>
      </c>
      <c r="D544" s="2">
        <v>7</v>
      </c>
      <c r="E544" s="2">
        <v>3</v>
      </c>
      <c r="F544" s="2">
        <v>92.77</v>
      </c>
      <c r="G544" t="str">
        <f t="shared" si="24"/>
        <v>Suðurland</v>
      </c>
      <c r="H544">
        <f t="shared" si="25"/>
        <v>649.39</v>
      </c>
      <c r="I544">
        <f t="shared" si="26"/>
        <v>99.906153846153842</v>
      </c>
    </row>
    <row r="545" spans="1:9" x14ac:dyDescent="0.45">
      <c r="A545" s="2">
        <v>2018</v>
      </c>
      <c r="B545" s="2" t="s">
        <v>57</v>
      </c>
      <c r="C545" s="2">
        <v>8000</v>
      </c>
      <c r="D545" s="2">
        <v>3</v>
      </c>
      <c r="E545" s="2">
        <v>3</v>
      </c>
      <c r="F545" s="2">
        <v>122.33</v>
      </c>
      <c r="G545" t="str">
        <f t="shared" si="24"/>
        <v>Suðurland</v>
      </c>
      <c r="H545">
        <f t="shared" si="25"/>
        <v>366.99</v>
      </c>
      <c r="I545">
        <f t="shared" si="26"/>
        <v>56.46</v>
      </c>
    </row>
    <row r="546" spans="1:9" x14ac:dyDescent="0.45">
      <c r="A546" s="2">
        <v>2019</v>
      </c>
      <c r="B546" s="2" t="s">
        <v>57</v>
      </c>
      <c r="C546" s="2">
        <v>8000</v>
      </c>
      <c r="D546" s="2">
        <v>4</v>
      </c>
      <c r="E546" s="2">
        <v>4</v>
      </c>
      <c r="F546" s="2">
        <v>175.4</v>
      </c>
      <c r="G546" t="str">
        <f t="shared" si="24"/>
        <v>Suðurland</v>
      </c>
      <c r="H546">
        <f t="shared" si="25"/>
        <v>701.6</v>
      </c>
      <c r="I546">
        <f t="shared" si="26"/>
        <v>107.93846153846154</v>
      </c>
    </row>
    <row r="547" spans="1:9" x14ac:dyDescent="0.45">
      <c r="A547" s="2">
        <v>2020</v>
      </c>
      <c r="B547" s="2" t="s">
        <v>57</v>
      </c>
      <c r="C547" s="2">
        <v>8000</v>
      </c>
      <c r="D547" s="2">
        <v>18</v>
      </c>
      <c r="E547" s="2">
        <v>8</v>
      </c>
      <c r="F547" s="2">
        <v>138.77000000000001</v>
      </c>
      <c r="G547" t="str">
        <f t="shared" si="24"/>
        <v>Suðurland</v>
      </c>
      <c r="H547">
        <f t="shared" si="25"/>
        <v>2497.86</v>
      </c>
      <c r="I547">
        <f t="shared" si="26"/>
        <v>384.28615384615387</v>
      </c>
    </row>
    <row r="548" spans="1:9" x14ac:dyDescent="0.45">
      <c r="A548" s="2">
        <v>2021</v>
      </c>
      <c r="B548" s="2" t="s">
        <v>57</v>
      </c>
      <c r="C548" s="2">
        <v>8000</v>
      </c>
      <c r="D548" s="2">
        <v>12</v>
      </c>
      <c r="E548" s="2">
        <v>7</v>
      </c>
      <c r="F548" s="2">
        <v>139.18</v>
      </c>
      <c r="G548" t="str">
        <f t="shared" si="24"/>
        <v>Suðurland</v>
      </c>
      <c r="H548">
        <f t="shared" si="25"/>
        <v>1670.16</v>
      </c>
      <c r="I548">
        <f t="shared" si="26"/>
        <v>256.94769230769231</v>
      </c>
    </row>
    <row r="549" spans="1:9" x14ac:dyDescent="0.45">
      <c r="A549" s="2">
        <v>2022</v>
      </c>
      <c r="B549" s="2" t="s">
        <v>57</v>
      </c>
      <c r="C549" s="2">
        <v>8000</v>
      </c>
      <c r="D549" s="2">
        <v>6</v>
      </c>
      <c r="E549" s="2">
        <v>5</v>
      </c>
      <c r="F549" s="2">
        <v>113.1</v>
      </c>
      <c r="G549" t="str">
        <f t="shared" si="24"/>
        <v>Suðurland</v>
      </c>
      <c r="H549">
        <f t="shared" si="25"/>
        <v>678.59999999999991</v>
      </c>
      <c r="I549">
        <f t="shared" si="26"/>
        <v>104.39999999999999</v>
      </c>
    </row>
    <row r="550" spans="1:9" x14ac:dyDescent="0.45">
      <c r="A550" s="2">
        <v>2023</v>
      </c>
      <c r="B550" s="2" t="s">
        <v>57</v>
      </c>
      <c r="C550" s="2">
        <v>8000</v>
      </c>
      <c r="D550" s="2">
        <v>19</v>
      </c>
      <c r="E550" s="2">
        <v>6</v>
      </c>
      <c r="F550" s="2">
        <v>115.71</v>
      </c>
      <c r="G550" t="str">
        <f t="shared" si="24"/>
        <v>Suðurland</v>
      </c>
      <c r="H550">
        <f t="shared" si="25"/>
        <v>2198.4899999999998</v>
      </c>
      <c r="I550">
        <f t="shared" si="26"/>
        <v>338.22923076923075</v>
      </c>
    </row>
    <row r="551" spans="1:9" x14ac:dyDescent="0.45">
      <c r="A551" s="2">
        <v>2024</v>
      </c>
      <c r="B551" s="2" t="s">
        <v>57</v>
      </c>
      <c r="C551" s="2">
        <v>8000</v>
      </c>
      <c r="D551" s="2">
        <v>8</v>
      </c>
      <c r="E551" s="2">
        <v>5</v>
      </c>
      <c r="F551" s="2">
        <v>178.68</v>
      </c>
      <c r="G551" t="str">
        <f t="shared" si="24"/>
        <v>Suðurland</v>
      </c>
      <c r="H551">
        <f t="shared" si="25"/>
        <v>1429.44</v>
      </c>
      <c r="I551">
        <f t="shared" si="26"/>
        <v>219.91384615384615</v>
      </c>
    </row>
    <row r="552" spans="1:9" x14ac:dyDescent="0.45">
      <c r="A552" s="2">
        <v>2006</v>
      </c>
      <c r="B552" s="2" t="s">
        <v>58</v>
      </c>
      <c r="C552" s="2">
        <v>8200</v>
      </c>
      <c r="D552" s="2">
        <v>151</v>
      </c>
      <c r="E552" s="2">
        <v>59</v>
      </c>
      <c r="F552" s="2">
        <v>117.9</v>
      </c>
      <c r="G552" t="str">
        <f t="shared" si="24"/>
        <v>Suðurland</v>
      </c>
      <c r="H552">
        <f t="shared" si="25"/>
        <v>17802.900000000001</v>
      </c>
      <c r="I552">
        <f t="shared" si="26"/>
        <v>2738.9076923076927</v>
      </c>
    </row>
    <row r="553" spans="1:9" x14ac:dyDescent="0.45">
      <c r="A553" s="2">
        <v>2007</v>
      </c>
      <c r="B553" s="2" t="s">
        <v>58</v>
      </c>
      <c r="C553" s="2">
        <v>8200</v>
      </c>
      <c r="D553" s="2">
        <v>57</v>
      </c>
      <c r="E553" s="2">
        <v>43</v>
      </c>
      <c r="F553" s="2">
        <v>164.48</v>
      </c>
      <c r="G553" t="str">
        <f t="shared" si="24"/>
        <v>Suðurland</v>
      </c>
      <c r="H553">
        <f t="shared" si="25"/>
        <v>9375.3599999999988</v>
      </c>
      <c r="I553">
        <f t="shared" si="26"/>
        <v>1442.3630769230767</v>
      </c>
    </row>
    <row r="554" spans="1:9" x14ac:dyDescent="0.45">
      <c r="A554" s="2">
        <v>2008</v>
      </c>
      <c r="B554" s="2" t="s">
        <v>58</v>
      </c>
      <c r="C554" s="2">
        <v>8200</v>
      </c>
      <c r="D554" s="2">
        <v>81</v>
      </c>
      <c r="E554" s="2">
        <v>51</v>
      </c>
      <c r="F554" s="2">
        <v>156.05000000000001</v>
      </c>
      <c r="G554" t="str">
        <f t="shared" si="24"/>
        <v>Suðurland</v>
      </c>
      <c r="H554">
        <f t="shared" si="25"/>
        <v>12640.050000000001</v>
      </c>
      <c r="I554">
        <f t="shared" si="26"/>
        <v>1944.6230769230772</v>
      </c>
    </row>
    <row r="555" spans="1:9" x14ac:dyDescent="0.45">
      <c r="A555" s="2">
        <v>2009</v>
      </c>
      <c r="B555" s="2" t="s">
        <v>58</v>
      </c>
      <c r="C555" s="2">
        <v>8200</v>
      </c>
      <c r="D555" s="2">
        <v>25</v>
      </c>
      <c r="E555" s="2">
        <v>21</v>
      </c>
      <c r="F555" s="2">
        <v>180.2</v>
      </c>
      <c r="G555" t="str">
        <f t="shared" si="24"/>
        <v>Suðurland</v>
      </c>
      <c r="H555">
        <f t="shared" si="25"/>
        <v>4505</v>
      </c>
      <c r="I555">
        <f t="shared" si="26"/>
        <v>693.07692307692309</v>
      </c>
    </row>
    <row r="556" spans="1:9" x14ac:dyDescent="0.45">
      <c r="A556" s="2">
        <v>2010</v>
      </c>
      <c r="B556" s="2" t="s">
        <v>58</v>
      </c>
      <c r="C556" s="2">
        <v>8200</v>
      </c>
      <c r="D556" s="2">
        <v>59</v>
      </c>
      <c r="E556" s="2">
        <v>53</v>
      </c>
      <c r="F556" s="2">
        <v>188.31</v>
      </c>
      <c r="G556" t="str">
        <f t="shared" si="24"/>
        <v>Suðurland</v>
      </c>
      <c r="H556">
        <f t="shared" si="25"/>
        <v>11110.29</v>
      </c>
      <c r="I556">
        <f t="shared" si="26"/>
        <v>1709.2753846153848</v>
      </c>
    </row>
    <row r="557" spans="1:9" x14ac:dyDescent="0.45">
      <c r="A557" s="2">
        <v>2011</v>
      </c>
      <c r="B557" s="2" t="s">
        <v>58</v>
      </c>
      <c r="C557" s="2">
        <v>8200</v>
      </c>
      <c r="D557" s="2">
        <v>7</v>
      </c>
      <c r="E557" s="2">
        <v>5</v>
      </c>
      <c r="F557" s="2">
        <v>130.16</v>
      </c>
      <c r="G557" t="str">
        <f t="shared" si="24"/>
        <v>Suðurland</v>
      </c>
      <c r="H557">
        <f t="shared" si="25"/>
        <v>911.12</v>
      </c>
      <c r="I557">
        <f t="shared" si="26"/>
        <v>140.1723076923077</v>
      </c>
    </row>
    <row r="558" spans="1:9" x14ac:dyDescent="0.45">
      <c r="A558" s="2">
        <v>2012</v>
      </c>
      <c r="B558" s="2" t="s">
        <v>58</v>
      </c>
      <c r="C558" s="2">
        <v>8200</v>
      </c>
      <c r="D558" s="2">
        <v>9</v>
      </c>
      <c r="E558" s="2">
        <v>3</v>
      </c>
      <c r="F558" s="2">
        <v>104.13</v>
      </c>
      <c r="G558" t="str">
        <f t="shared" si="24"/>
        <v>Suðurland</v>
      </c>
      <c r="H558">
        <f t="shared" si="25"/>
        <v>937.17</v>
      </c>
      <c r="I558">
        <f t="shared" si="26"/>
        <v>144.18</v>
      </c>
    </row>
    <row r="559" spans="1:9" x14ac:dyDescent="0.45">
      <c r="A559" s="2">
        <v>2013</v>
      </c>
      <c r="B559" s="2" t="s">
        <v>58</v>
      </c>
      <c r="C559" s="2">
        <v>8200</v>
      </c>
      <c r="D559" s="2">
        <v>14</v>
      </c>
      <c r="E559" s="2">
        <v>7</v>
      </c>
      <c r="F559" s="2">
        <v>103.36</v>
      </c>
      <c r="G559" t="str">
        <f t="shared" si="24"/>
        <v>Suðurland</v>
      </c>
      <c r="H559">
        <f t="shared" si="25"/>
        <v>1447.04</v>
      </c>
      <c r="I559">
        <f t="shared" si="26"/>
        <v>222.62153846153845</v>
      </c>
    </row>
    <row r="560" spans="1:9" x14ac:dyDescent="0.45">
      <c r="A560" s="2">
        <v>2014</v>
      </c>
      <c r="B560" s="2" t="s">
        <v>58</v>
      </c>
      <c r="C560" s="2">
        <v>8200</v>
      </c>
      <c r="D560" s="2">
        <v>14</v>
      </c>
      <c r="E560" s="2">
        <v>10</v>
      </c>
      <c r="F560" s="2">
        <v>111.34</v>
      </c>
      <c r="G560" t="str">
        <f t="shared" si="24"/>
        <v>Suðurland</v>
      </c>
      <c r="H560">
        <f t="shared" si="25"/>
        <v>1558.76</v>
      </c>
      <c r="I560">
        <f t="shared" si="26"/>
        <v>239.80923076923077</v>
      </c>
    </row>
    <row r="561" spans="1:9" x14ac:dyDescent="0.45">
      <c r="A561" s="2">
        <v>2015</v>
      </c>
      <c r="B561" s="2" t="s">
        <v>58</v>
      </c>
      <c r="C561" s="2">
        <v>8200</v>
      </c>
      <c r="D561" s="2">
        <v>31</v>
      </c>
      <c r="E561" s="2">
        <v>16</v>
      </c>
      <c r="F561" s="2">
        <v>110.21</v>
      </c>
      <c r="G561" t="str">
        <f t="shared" si="24"/>
        <v>Suðurland</v>
      </c>
      <c r="H561">
        <f t="shared" si="25"/>
        <v>3416.5099999999998</v>
      </c>
      <c r="I561">
        <f t="shared" si="26"/>
        <v>525.61692307692306</v>
      </c>
    </row>
    <row r="562" spans="1:9" x14ac:dyDescent="0.45">
      <c r="A562" s="2">
        <v>2016</v>
      </c>
      <c r="B562" s="2" t="s">
        <v>58</v>
      </c>
      <c r="C562" s="2">
        <v>8200</v>
      </c>
      <c r="D562" s="2">
        <v>39</v>
      </c>
      <c r="E562" s="2">
        <v>23</v>
      </c>
      <c r="F562" s="2">
        <v>99.23</v>
      </c>
      <c r="G562" t="str">
        <f t="shared" si="24"/>
        <v>Suðurland</v>
      </c>
      <c r="H562">
        <f t="shared" si="25"/>
        <v>3869.9700000000003</v>
      </c>
      <c r="I562">
        <f t="shared" si="26"/>
        <v>595.38</v>
      </c>
    </row>
    <row r="563" spans="1:9" x14ac:dyDescent="0.45">
      <c r="A563" s="2">
        <v>2017</v>
      </c>
      <c r="B563" s="2" t="s">
        <v>58</v>
      </c>
      <c r="C563" s="2">
        <v>8200</v>
      </c>
      <c r="D563" s="2">
        <v>101</v>
      </c>
      <c r="E563" s="2">
        <v>32</v>
      </c>
      <c r="F563" s="2">
        <v>99.35</v>
      </c>
      <c r="G563" t="str">
        <f t="shared" si="24"/>
        <v>Suðurland</v>
      </c>
      <c r="H563">
        <f t="shared" si="25"/>
        <v>10034.349999999999</v>
      </c>
      <c r="I563">
        <f t="shared" si="26"/>
        <v>1543.7461538461537</v>
      </c>
    </row>
    <row r="564" spans="1:9" x14ac:dyDescent="0.45">
      <c r="A564" s="2">
        <v>2018</v>
      </c>
      <c r="B564" s="2" t="s">
        <v>58</v>
      </c>
      <c r="C564" s="2">
        <v>8200</v>
      </c>
      <c r="D564" s="2">
        <v>145</v>
      </c>
      <c r="E564" s="2">
        <v>49</v>
      </c>
      <c r="F564" s="2">
        <v>96.58</v>
      </c>
      <c r="G564" t="str">
        <f t="shared" si="24"/>
        <v>Suðurland</v>
      </c>
      <c r="H564">
        <f t="shared" si="25"/>
        <v>14004.1</v>
      </c>
      <c r="I564">
        <f t="shared" si="26"/>
        <v>2154.476923076923</v>
      </c>
    </row>
    <row r="565" spans="1:9" x14ac:dyDescent="0.45">
      <c r="A565" s="2">
        <v>2019</v>
      </c>
      <c r="B565" s="2" t="s">
        <v>58</v>
      </c>
      <c r="C565" s="2">
        <v>8200</v>
      </c>
      <c r="D565" s="2">
        <v>234</v>
      </c>
      <c r="E565" s="2">
        <v>81</v>
      </c>
      <c r="F565" s="2">
        <v>102.2</v>
      </c>
      <c r="G565" t="str">
        <f t="shared" si="24"/>
        <v>Suðurland</v>
      </c>
      <c r="H565">
        <f t="shared" si="25"/>
        <v>23914.799999999999</v>
      </c>
      <c r="I565">
        <f t="shared" si="26"/>
        <v>3679.2</v>
      </c>
    </row>
    <row r="566" spans="1:9" x14ac:dyDescent="0.45">
      <c r="A566" s="2">
        <v>2020</v>
      </c>
      <c r="B566" s="2" t="s">
        <v>58</v>
      </c>
      <c r="C566" s="2">
        <v>8200</v>
      </c>
      <c r="D566" s="2">
        <v>130</v>
      </c>
      <c r="E566" s="2">
        <v>80</v>
      </c>
      <c r="F566" s="2">
        <v>110.61</v>
      </c>
      <c r="G566" t="str">
        <f t="shared" si="24"/>
        <v>Suðurland</v>
      </c>
      <c r="H566">
        <f t="shared" si="25"/>
        <v>14379.3</v>
      </c>
      <c r="I566">
        <f t="shared" si="26"/>
        <v>2212.1999999999998</v>
      </c>
    </row>
    <row r="567" spans="1:9" x14ac:dyDescent="0.45">
      <c r="A567" s="2">
        <v>2021</v>
      </c>
      <c r="B567" s="2" t="s">
        <v>58</v>
      </c>
      <c r="C567" s="2">
        <v>8200</v>
      </c>
      <c r="D567" s="2">
        <v>216</v>
      </c>
      <c r="E567" s="2">
        <v>82</v>
      </c>
      <c r="F567" s="2">
        <v>100.1</v>
      </c>
      <c r="G567" t="str">
        <f t="shared" si="24"/>
        <v>Suðurland</v>
      </c>
      <c r="H567">
        <f t="shared" si="25"/>
        <v>21621.599999999999</v>
      </c>
      <c r="I567">
        <f t="shared" si="26"/>
        <v>3326.3999999999996</v>
      </c>
    </row>
    <row r="568" spans="1:9" x14ac:dyDescent="0.45">
      <c r="A568" s="2">
        <v>2022</v>
      </c>
      <c r="B568" s="2" t="s">
        <v>58</v>
      </c>
      <c r="C568" s="2">
        <v>8200</v>
      </c>
      <c r="D568" s="2">
        <v>151</v>
      </c>
      <c r="E568" s="2">
        <v>52</v>
      </c>
      <c r="F568" s="2">
        <v>103.82</v>
      </c>
      <c r="G568" t="str">
        <f t="shared" si="24"/>
        <v>Suðurland</v>
      </c>
      <c r="H568">
        <f t="shared" si="25"/>
        <v>15676.82</v>
      </c>
      <c r="I568">
        <f t="shared" si="26"/>
        <v>2411.8184615384616</v>
      </c>
    </row>
    <row r="569" spans="1:9" x14ac:dyDescent="0.45">
      <c r="A569" s="2">
        <v>2023</v>
      </c>
      <c r="B569" s="2" t="s">
        <v>58</v>
      </c>
      <c r="C569" s="2">
        <v>8200</v>
      </c>
      <c r="D569" s="2">
        <v>296</v>
      </c>
      <c r="E569" s="2">
        <v>103</v>
      </c>
      <c r="F569" s="2">
        <v>109.52</v>
      </c>
      <c r="G569" t="str">
        <f t="shared" si="24"/>
        <v>Suðurland</v>
      </c>
      <c r="H569">
        <f t="shared" si="25"/>
        <v>32417.919999999998</v>
      </c>
      <c r="I569">
        <f t="shared" si="26"/>
        <v>4987.372307692307</v>
      </c>
    </row>
    <row r="570" spans="1:9" x14ac:dyDescent="0.45">
      <c r="A570" s="2">
        <v>2024</v>
      </c>
      <c r="B570" s="2" t="s">
        <v>58</v>
      </c>
      <c r="C570" s="2">
        <v>8200</v>
      </c>
      <c r="D570" s="2">
        <v>284</v>
      </c>
      <c r="E570" s="2">
        <v>75</v>
      </c>
      <c r="F570" s="2">
        <v>104.5</v>
      </c>
      <c r="G570" t="str">
        <f t="shared" si="24"/>
        <v>Suðurland</v>
      </c>
      <c r="H570">
        <f t="shared" si="25"/>
        <v>29678</v>
      </c>
      <c r="I570">
        <f t="shared" si="26"/>
        <v>4565.8461538461543</v>
      </c>
    </row>
    <row r="571" spans="1:9" x14ac:dyDescent="0.45">
      <c r="A571" s="2">
        <v>2006</v>
      </c>
      <c r="B571" s="2" t="s">
        <v>59</v>
      </c>
      <c r="C571" s="2">
        <v>8401</v>
      </c>
      <c r="D571" s="2">
        <v>1</v>
      </c>
      <c r="E571" s="2">
        <v>1</v>
      </c>
      <c r="F571" s="2">
        <v>114.1</v>
      </c>
      <c r="G571" t="str">
        <f t="shared" si="24"/>
        <v>Suðurland</v>
      </c>
      <c r="H571">
        <f t="shared" si="25"/>
        <v>114.1</v>
      </c>
      <c r="I571">
        <f t="shared" si="26"/>
        <v>17.553846153846152</v>
      </c>
    </row>
    <row r="572" spans="1:9" x14ac:dyDescent="0.45">
      <c r="A572" s="2">
        <v>2007</v>
      </c>
      <c r="B572" s="2" t="s">
        <v>59</v>
      </c>
      <c r="C572" s="2">
        <v>8401</v>
      </c>
      <c r="D572" s="2">
        <v>1</v>
      </c>
      <c r="E572" s="2">
        <v>1</v>
      </c>
      <c r="F572" s="2">
        <v>129.30000000000001</v>
      </c>
      <c r="G572" t="str">
        <f t="shared" si="24"/>
        <v>Suðurland</v>
      </c>
      <c r="H572">
        <f t="shared" si="25"/>
        <v>129.30000000000001</v>
      </c>
      <c r="I572">
        <f t="shared" si="26"/>
        <v>19.892307692307693</v>
      </c>
    </row>
    <row r="573" spans="1:9" x14ac:dyDescent="0.45">
      <c r="A573" s="2">
        <v>2011</v>
      </c>
      <c r="B573" s="2" t="s">
        <v>59</v>
      </c>
      <c r="C573" s="2">
        <v>8401</v>
      </c>
      <c r="D573" s="2">
        <v>2</v>
      </c>
      <c r="E573" s="2">
        <v>2</v>
      </c>
      <c r="F573" s="2">
        <v>130.85</v>
      </c>
      <c r="G573" t="str">
        <f t="shared" si="24"/>
        <v>Suðurland</v>
      </c>
      <c r="H573">
        <f t="shared" si="25"/>
        <v>261.7</v>
      </c>
      <c r="I573">
        <f t="shared" si="26"/>
        <v>40.261538461538457</v>
      </c>
    </row>
    <row r="574" spans="1:9" x14ac:dyDescent="0.45">
      <c r="A574" s="2">
        <v>2012</v>
      </c>
      <c r="B574" s="2" t="s">
        <v>59</v>
      </c>
      <c r="C574" s="2">
        <v>8401</v>
      </c>
      <c r="D574" s="2">
        <v>2</v>
      </c>
      <c r="E574" s="2">
        <v>1</v>
      </c>
      <c r="F574" s="2">
        <v>109.6</v>
      </c>
      <c r="G574" t="str">
        <f t="shared" si="24"/>
        <v>Suðurland</v>
      </c>
      <c r="H574">
        <f t="shared" si="25"/>
        <v>219.2</v>
      </c>
      <c r="I574">
        <f t="shared" si="26"/>
        <v>33.723076923076924</v>
      </c>
    </row>
    <row r="575" spans="1:9" x14ac:dyDescent="0.45">
      <c r="A575" s="2">
        <v>2013</v>
      </c>
      <c r="B575" s="2" t="s">
        <v>59</v>
      </c>
      <c r="C575" s="2">
        <v>8401</v>
      </c>
      <c r="D575" s="2">
        <v>5</v>
      </c>
      <c r="E575" s="2">
        <v>4</v>
      </c>
      <c r="F575" s="2">
        <v>150.22</v>
      </c>
      <c r="G575" t="str">
        <f t="shared" si="24"/>
        <v>Suðurland</v>
      </c>
      <c r="H575">
        <f t="shared" si="25"/>
        <v>751.1</v>
      </c>
      <c r="I575">
        <f t="shared" si="26"/>
        <v>115.55384615384615</v>
      </c>
    </row>
    <row r="576" spans="1:9" x14ac:dyDescent="0.45">
      <c r="A576" s="2">
        <v>2014</v>
      </c>
      <c r="B576" s="2" t="s">
        <v>59</v>
      </c>
      <c r="C576" s="2">
        <v>8401</v>
      </c>
      <c r="D576" s="2">
        <v>2</v>
      </c>
      <c r="E576" s="2">
        <v>2</v>
      </c>
      <c r="F576" s="2">
        <v>275.7</v>
      </c>
      <c r="G576" t="str">
        <f t="shared" si="24"/>
        <v>Suðurland</v>
      </c>
      <c r="H576">
        <f t="shared" si="25"/>
        <v>551.4</v>
      </c>
      <c r="I576">
        <f t="shared" si="26"/>
        <v>84.830769230769221</v>
      </c>
    </row>
    <row r="577" spans="1:9" x14ac:dyDescent="0.45">
      <c r="A577" s="2">
        <v>2017</v>
      </c>
      <c r="B577" s="2" t="s">
        <v>59</v>
      </c>
      <c r="C577" s="2">
        <v>8401</v>
      </c>
      <c r="D577" s="2">
        <v>2</v>
      </c>
      <c r="E577" s="2">
        <v>2</v>
      </c>
      <c r="F577" s="2">
        <v>123.9</v>
      </c>
      <c r="G577" t="str">
        <f t="shared" si="24"/>
        <v>Suðurland</v>
      </c>
      <c r="H577">
        <f t="shared" si="25"/>
        <v>247.8</v>
      </c>
      <c r="I577">
        <f t="shared" si="26"/>
        <v>38.123076923076923</v>
      </c>
    </row>
    <row r="578" spans="1:9" x14ac:dyDescent="0.45">
      <c r="A578" s="2">
        <v>2018</v>
      </c>
      <c r="B578" s="2" t="s">
        <v>59</v>
      </c>
      <c r="C578" s="2">
        <v>8401</v>
      </c>
      <c r="D578" s="2">
        <v>11</v>
      </c>
      <c r="E578" s="2">
        <v>4</v>
      </c>
      <c r="F578" s="2">
        <v>75.95</v>
      </c>
      <c r="G578" t="str">
        <f t="shared" ref="G578:G641" si="27">IF(OR(B578="Reykjavíkurborg",B578="Kópavogsbær",B578="Seltjarnarnesbær",B578="Garðabær",B578="Hafnarfjarðarkaupstaður",B578="Mosfellsbær",B578="Kjósarhreppur"),"Höfuðborgarsvæðið",IF(OR(B578="Reykjanesbær",B578="Grindavíkurbær",B578="Sveitarfélagið Vogar",B578="Sveitarfélagið Álftanes",B578="Suðurnesjabær"),"Suðurnes",IF(OR(B578="Akraneskaupstaður",B578="Borgarbyggð",B578="Stykkishólmur",B578="Stykkishólmsbær",B578="Grundarfjarðarbær",B578="Snæfellsbær",B578="Eyja- og Miklaholtshreppur",B578="Skorradalshreppur",B578="Hvalfjarðarsveit",B578="Dalabyggð"),"Vesturland",IF(OR(B578="Ísafjarðarbær",B578="Bolungarvíkurkaupstaður",B578="Reykhólahreppur",B578="Vesturbyggð",B578="Súðavíkurhreppur",B578="Árneshreppur",B578="Kaldrananeshreppur",B578="Strandabyggð"),"Vestfirðir",IF(OR(B578="Skagafjörður",B578="Húnaþing vestra",B578="Sveitarfélagið Skagaströnd",B578="Húnabyggð"),"Norðurland vestra",IF(OR(B578="Akureyrarbær",B578="Akureyri",B578="Fjallabyggð",B578="Dalvíkurbyggð",B578="Eyjafjarðarsveit",B578="Hörgársveit",B578="Svalbarðsstrandarhreppur",B578="Grýtubakkahreppur",B578="Norðurþing",B578="Tjörneshreppur",B578="Þingeyjarsveit",B578="Langanesbyggð"),"Norðurland eystra",IF(OR(B578="Fjarðabyggð",B578="Fjarðarbyggð",B578="Múlaþing",B578="Vopnafjarðarhreppur",B578="Fljótsdalshreppur"),"Austurland",IF(OR(B578="Vestmannaeyjar",B578="Sveitarfélagið Árborg",B578="Sveitarfélagið Hornafjörður",B578="Mýrdalshreppur",B578="Skarftárhreppur",B578="Ásahreppur",B578="Rangárþing eystra",B578="Rangárþing ytra",B578="Hrunamannahreppur",B578="Hveragerði",B578="Sveitarfélagið Ölfus",B578="Grímsnes- og Grafningshreppur",B578="Skeiða- og Gnúpverjahreppur",B578="Bláskógabyggð",B578="Flóahreppur"),"Suðurland","Óþekkt"))))))))</f>
        <v>Suðurland</v>
      </c>
      <c r="H578">
        <f t="shared" ref="H578:H641" si="28">F578*D578</f>
        <v>835.45</v>
      </c>
      <c r="I578">
        <f t="shared" si="26"/>
        <v>128.53076923076924</v>
      </c>
    </row>
    <row r="579" spans="1:9" x14ac:dyDescent="0.45">
      <c r="A579" s="2">
        <v>2019</v>
      </c>
      <c r="B579" s="2" t="s">
        <v>59</v>
      </c>
      <c r="C579" s="2">
        <v>8401</v>
      </c>
      <c r="D579" s="2">
        <v>8</v>
      </c>
      <c r="E579" s="2">
        <v>6</v>
      </c>
      <c r="F579" s="2">
        <v>164.94</v>
      </c>
      <c r="G579" t="str">
        <f t="shared" si="27"/>
        <v>Suðurland</v>
      </c>
      <c r="H579">
        <f t="shared" si="28"/>
        <v>1319.52</v>
      </c>
      <c r="I579">
        <f t="shared" ref="I579:I642" si="29">H579/6.5</f>
        <v>203.00307692307692</v>
      </c>
    </row>
    <row r="580" spans="1:9" x14ac:dyDescent="0.45">
      <c r="A580" s="2">
        <v>2020</v>
      </c>
      <c r="B580" s="2" t="s">
        <v>59</v>
      </c>
      <c r="C580" s="2">
        <v>8401</v>
      </c>
      <c r="D580" s="2">
        <v>8</v>
      </c>
      <c r="E580" s="2">
        <v>7</v>
      </c>
      <c r="F580" s="2">
        <v>100.28</v>
      </c>
      <c r="G580" t="str">
        <f t="shared" si="27"/>
        <v>Suðurland</v>
      </c>
      <c r="H580">
        <f t="shared" si="28"/>
        <v>802.24</v>
      </c>
      <c r="I580">
        <f t="shared" si="29"/>
        <v>123.42153846153846</v>
      </c>
    </row>
    <row r="581" spans="1:9" x14ac:dyDescent="0.45">
      <c r="A581" s="2">
        <v>2021</v>
      </c>
      <c r="B581" s="2" t="s">
        <v>59</v>
      </c>
      <c r="C581" s="2">
        <v>8401</v>
      </c>
      <c r="D581" s="2">
        <v>17</v>
      </c>
      <c r="E581" s="2">
        <v>7</v>
      </c>
      <c r="F581" s="2">
        <v>113.94</v>
      </c>
      <c r="G581" t="str">
        <f t="shared" si="27"/>
        <v>Suðurland</v>
      </c>
      <c r="H581">
        <f t="shared" si="28"/>
        <v>1936.98</v>
      </c>
      <c r="I581">
        <f t="shared" si="29"/>
        <v>297.99692307692305</v>
      </c>
    </row>
    <row r="582" spans="1:9" x14ac:dyDescent="0.45">
      <c r="A582" s="2">
        <v>2022</v>
      </c>
      <c r="B582" s="2" t="s">
        <v>59</v>
      </c>
      <c r="C582" s="2">
        <v>8401</v>
      </c>
      <c r="D582" s="2">
        <v>8</v>
      </c>
      <c r="E582" s="2">
        <v>2</v>
      </c>
      <c r="F582" s="2">
        <v>97.98</v>
      </c>
      <c r="G582" t="str">
        <f t="shared" si="27"/>
        <v>Suðurland</v>
      </c>
      <c r="H582">
        <f t="shared" si="28"/>
        <v>783.84</v>
      </c>
      <c r="I582">
        <f t="shared" si="29"/>
        <v>120.59076923076924</v>
      </c>
    </row>
    <row r="583" spans="1:9" x14ac:dyDescent="0.45">
      <c r="A583" s="2">
        <v>2023</v>
      </c>
      <c r="B583" s="2" t="s">
        <v>59</v>
      </c>
      <c r="C583" s="2">
        <v>8401</v>
      </c>
      <c r="D583" s="2">
        <v>8</v>
      </c>
      <c r="E583" s="2">
        <v>4</v>
      </c>
      <c r="F583" s="2">
        <v>93.4</v>
      </c>
      <c r="G583" t="str">
        <f t="shared" si="27"/>
        <v>Suðurland</v>
      </c>
      <c r="H583">
        <f t="shared" si="28"/>
        <v>747.2</v>
      </c>
      <c r="I583">
        <f t="shared" si="29"/>
        <v>114.95384615384616</v>
      </c>
    </row>
    <row r="584" spans="1:9" x14ac:dyDescent="0.45">
      <c r="A584" s="2">
        <v>2024</v>
      </c>
      <c r="B584" s="2" t="s">
        <v>59</v>
      </c>
      <c r="C584" s="2">
        <v>8401</v>
      </c>
      <c r="D584" s="2">
        <v>11</v>
      </c>
      <c r="E584" s="2">
        <v>7</v>
      </c>
      <c r="F584" s="2">
        <v>118.99</v>
      </c>
      <c r="G584" t="str">
        <f t="shared" si="27"/>
        <v>Suðurland</v>
      </c>
      <c r="H584">
        <f t="shared" si="28"/>
        <v>1308.8899999999999</v>
      </c>
      <c r="I584">
        <f t="shared" si="29"/>
        <v>201.36769230769229</v>
      </c>
    </row>
    <row r="585" spans="1:9" x14ac:dyDescent="0.45">
      <c r="A585" s="2">
        <v>2006</v>
      </c>
      <c r="B585" s="2" t="s">
        <v>60</v>
      </c>
      <c r="C585" s="2">
        <v>8508</v>
      </c>
      <c r="D585" s="2">
        <v>4</v>
      </c>
      <c r="E585" s="2">
        <v>4</v>
      </c>
      <c r="F585" s="2">
        <v>104.9</v>
      </c>
      <c r="G585" t="str">
        <f t="shared" si="27"/>
        <v>Suðurland</v>
      </c>
      <c r="H585">
        <f t="shared" si="28"/>
        <v>419.6</v>
      </c>
      <c r="I585">
        <f t="shared" si="29"/>
        <v>64.553846153846152</v>
      </c>
    </row>
    <row r="586" spans="1:9" x14ac:dyDescent="0.45">
      <c r="A586" s="2">
        <v>2007</v>
      </c>
      <c r="B586" s="2" t="s">
        <v>60</v>
      </c>
      <c r="C586" s="2">
        <v>8508</v>
      </c>
      <c r="D586" s="2">
        <v>2</v>
      </c>
      <c r="E586" s="2">
        <v>2</v>
      </c>
      <c r="F586" s="2">
        <v>248.45</v>
      </c>
      <c r="G586" t="str">
        <f t="shared" si="27"/>
        <v>Suðurland</v>
      </c>
      <c r="H586">
        <f t="shared" si="28"/>
        <v>496.9</v>
      </c>
      <c r="I586">
        <f t="shared" si="29"/>
        <v>76.446153846153848</v>
      </c>
    </row>
    <row r="587" spans="1:9" x14ac:dyDescent="0.45">
      <c r="A587" s="2">
        <v>2008</v>
      </c>
      <c r="B587" s="2" t="s">
        <v>60</v>
      </c>
      <c r="C587" s="2">
        <v>8508</v>
      </c>
      <c r="D587" s="2">
        <v>3</v>
      </c>
      <c r="E587" s="2">
        <v>3</v>
      </c>
      <c r="F587" s="2">
        <v>193.4</v>
      </c>
      <c r="G587" t="str">
        <f t="shared" si="27"/>
        <v>Suðurland</v>
      </c>
      <c r="H587">
        <f t="shared" si="28"/>
        <v>580.20000000000005</v>
      </c>
      <c r="I587">
        <f t="shared" si="29"/>
        <v>89.261538461538464</v>
      </c>
    </row>
    <row r="588" spans="1:9" x14ac:dyDescent="0.45">
      <c r="A588" s="2">
        <v>2009</v>
      </c>
      <c r="B588" s="2" t="s">
        <v>60</v>
      </c>
      <c r="C588" s="2">
        <v>8508</v>
      </c>
      <c r="D588" s="2">
        <v>3</v>
      </c>
      <c r="E588" s="2">
        <v>2</v>
      </c>
      <c r="F588" s="2">
        <v>95.17</v>
      </c>
      <c r="G588" t="str">
        <f t="shared" si="27"/>
        <v>Suðurland</v>
      </c>
      <c r="H588">
        <f t="shared" si="28"/>
        <v>285.51</v>
      </c>
      <c r="I588">
        <f t="shared" si="29"/>
        <v>43.924615384615386</v>
      </c>
    </row>
    <row r="589" spans="1:9" x14ac:dyDescent="0.45">
      <c r="A589" s="2">
        <v>2011</v>
      </c>
      <c r="B589" s="2" t="s">
        <v>60</v>
      </c>
      <c r="C589" s="2">
        <v>8508</v>
      </c>
      <c r="D589" s="2">
        <v>1</v>
      </c>
      <c r="E589" s="2">
        <v>1</v>
      </c>
      <c r="F589" s="2">
        <v>292.5</v>
      </c>
      <c r="G589" t="str">
        <f t="shared" si="27"/>
        <v>Suðurland</v>
      </c>
      <c r="H589">
        <f t="shared" si="28"/>
        <v>292.5</v>
      </c>
      <c r="I589">
        <f t="shared" si="29"/>
        <v>45</v>
      </c>
    </row>
    <row r="590" spans="1:9" x14ac:dyDescent="0.45">
      <c r="A590" s="2">
        <v>2013</v>
      </c>
      <c r="B590" s="2" t="s">
        <v>60</v>
      </c>
      <c r="C590" s="2">
        <v>8508</v>
      </c>
      <c r="D590" s="2">
        <v>1</v>
      </c>
      <c r="E590" s="2">
        <v>1</v>
      </c>
      <c r="F590" s="2">
        <v>154.4</v>
      </c>
      <c r="G590" t="str">
        <f t="shared" si="27"/>
        <v>Suðurland</v>
      </c>
      <c r="H590">
        <f t="shared" si="28"/>
        <v>154.4</v>
      </c>
      <c r="I590">
        <f t="shared" si="29"/>
        <v>23.753846153846155</v>
      </c>
    </row>
    <row r="591" spans="1:9" x14ac:dyDescent="0.45">
      <c r="A591" s="2">
        <v>2015</v>
      </c>
      <c r="B591" s="2" t="s">
        <v>60</v>
      </c>
      <c r="C591" s="2">
        <v>8508</v>
      </c>
      <c r="D591" s="2">
        <v>4</v>
      </c>
      <c r="E591" s="2">
        <v>2</v>
      </c>
      <c r="F591" s="2">
        <v>90.35</v>
      </c>
      <c r="G591" t="str">
        <f t="shared" si="27"/>
        <v>Suðurland</v>
      </c>
      <c r="H591">
        <f t="shared" si="28"/>
        <v>361.4</v>
      </c>
      <c r="I591">
        <f t="shared" si="29"/>
        <v>55.599999999999994</v>
      </c>
    </row>
    <row r="592" spans="1:9" x14ac:dyDescent="0.45">
      <c r="A592" s="2">
        <v>2016</v>
      </c>
      <c r="B592" s="2" t="s">
        <v>60</v>
      </c>
      <c r="C592" s="2">
        <v>8508</v>
      </c>
      <c r="D592" s="2">
        <v>3</v>
      </c>
      <c r="E592" s="2">
        <v>1</v>
      </c>
      <c r="F592" s="2">
        <v>90.5</v>
      </c>
      <c r="G592" t="str">
        <f t="shared" si="27"/>
        <v>Suðurland</v>
      </c>
      <c r="H592">
        <f t="shared" si="28"/>
        <v>271.5</v>
      </c>
      <c r="I592">
        <f t="shared" si="29"/>
        <v>41.769230769230766</v>
      </c>
    </row>
    <row r="593" spans="1:9" x14ac:dyDescent="0.45">
      <c r="A593" s="2">
        <v>2018</v>
      </c>
      <c r="B593" s="2" t="s">
        <v>60</v>
      </c>
      <c r="C593" s="2">
        <v>8508</v>
      </c>
      <c r="D593" s="2">
        <v>19</v>
      </c>
      <c r="E593" s="2">
        <v>7</v>
      </c>
      <c r="F593" s="2">
        <v>95.11</v>
      </c>
      <c r="G593" t="str">
        <f t="shared" si="27"/>
        <v>Suðurland</v>
      </c>
      <c r="H593">
        <f t="shared" si="28"/>
        <v>1807.09</v>
      </c>
      <c r="I593">
        <f t="shared" si="29"/>
        <v>278.01384615384615</v>
      </c>
    </row>
    <row r="594" spans="1:9" x14ac:dyDescent="0.45">
      <c r="A594" s="2">
        <v>2019</v>
      </c>
      <c r="B594" s="2" t="s">
        <v>60</v>
      </c>
      <c r="C594" s="2">
        <v>8508</v>
      </c>
      <c r="D594" s="2">
        <v>2</v>
      </c>
      <c r="E594" s="2">
        <v>2</v>
      </c>
      <c r="F594" s="2">
        <v>146.69999999999999</v>
      </c>
      <c r="G594" t="str">
        <f t="shared" si="27"/>
        <v>Suðurland</v>
      </c>
      <c r="H594">
        <f t="shared" si="28"/>
        <v>293.39999999999998</v>
      </c>
      <c r="I594">
        <f t="shared" si="29"/>
        <v>45.138461538461534</v>
      </c>
    </row>
    <row r="595" spans="1:9" x14ac:dyDescent="0.45">
      <c r="A595" s="2">
        <v>2020</v>
      </c>
      <c r="B595" s="2" t="s">
        <v>60</v>
      </c>
      <c r="C595" s="2">
        <v>8508</v>
      </c>
      <c r="D595" s="2">
        <v>5</v>
      </c>
      <c r="E595" s="2">
        <v>4</v>
      </c>
      <c r="F595" s="2">
        <v>146.76</v>
      </c>
      <c r="G595" t="str">
        <f t="shared" si="27"/>
        <v>Suðurland</v>
      </c>
      <c r="H595">
        <f t="shared" si="28"/>
        <v>733.8</v>
      </c>
      <c r="I595">
        <f t="shared" si="29"/>
        <v>112.89230769230768</v>
      </c>
    </row>
    <row r="596" spans="1:9" x14ac:dyDescent="0.45">
      <c r="A596" s="2">
        <v>2021</v>
      </c>
      <c r="B596" s="2" t="s">
        <v>60</v>
      </c>
      <c r="C596" s="2">
        <v>8508</v>
      </c>
      <c r="D596" s="2">
        <v>7</v>
      </c>
      <c r="E596" s="2">
        <v>3</v>
      </c>
      <c r="F596" s="2">
        <v>91.9</v>
      </c>
      <c r="G596" t="str">
        <f t="shared" si="27"/>
        <v>Suðurland</v>
      </c>
      <c r="H596">
        <f t="shared" si="28"/>
        <v>643.30000000000007</v>
      </c>
      <c r="I596">
        <f t="shared" si="29"/>
        <v>98.969230769230776</v>
      </c>
    </row>
    <row r="597" spans="1:9" x14ac:dyDescent="0.45">
      <c r="A597" s="2">
        <v>2022</v>
      </c>
      <c r="B597" s="2" t="s">
        <v>60</v>
      </c>
      <c r="C597" s="2">
        <v>8508</v>
      </c>
      <c r="D597" s="2">
        <v>2</v>
      </c>
      <c r="E597" s="2">
        <v>2</v>
      </c>
      <c r="F597" s="2">
        <v>188.55</v>
      </c>
      <c r="G597" t="str">
        <f t="shared" si="27"/>
        <v>Suðurland</v>
      </c>
      <c r="H597">
        <f t="shared" si="28"/>
        <v>377.1</v>
      </c>
      <c r="I597">
        <f t="shared" si="29"/>
        <v>58.015384615384619</v>
      </c>
    </row>
    <row r="598" spans="1:9" x14ac:dyDescent="0.45">
      <c r="A598" s="2">
        <v>2023</v>
      </c>
      <c r="B598" s="2" t="s">
        <v>60</v>
      </c>
      <c r="C598" s="2">
        <v>8508</v>
      </c>
      <c r="D598" s="2">
        <v>13</v>
      </c>
      <c r="E598" s="2">
        <v>2</v>
      </c>
      <c r="F598" s="2">
        <v>101.78</v>
      </c>
      <c r="G598" t="str">
        <f t="shared" si="27"/>
        <v>Suðurland</v>
      </c>
      <c r="H598">
        <f t="shared" si="28"/>
        <v>1323.14</v>
      </c>
      <c r="I598">
        <f t="shared" si="29"/>
        <v>203.56</v>
      </c>
    </row>
    <row r="599" spans="1:9" x14ac:dyDescent="0.45">
      <c r="A599" s="2">
        <v>2024</v>
      </c>
      <c r="B599" s="2" t="s">
        <v>60</v>
      </c>
      <c r="C599" s="2">
        <v>8508</v>
      </c>
      <c r="D599" s="2">
        <v>22</v>
      </c>
      <c r="E599" s="2">
        <v>5</v>
      </c>
      <c r="F599" s="2">
        <v>84.72</v>
      </c>
      <c r="G599" t="str">
        <f t="shared" si="27"/>
        <v>Suðurland</v>
      </c>
      <c r="H599">
        <f t="shared" si="28"/>
        <v>1863.84</v>
      </c>
      <c r="I599">
        <f t="shared" si="29"/>
        <v>286.74461538461537</v>
      </c>
    </row>
    <row r="600" spans="1:9" x14ac:dyDescent="0.45">
      <c r="A600" s="2">
        <v>2007</v>
      </c>
      <c r="B600" s="2" t="s">
        <v>61</v>
      </c>
      <c r="C600" s="2">
        <v>8509</v>
      </c>
      <c r="D600" s="2">
        <v>1</v>
      </c>
      <c r="E600" s="2">
        <v>1</v>
      </c>
      <c r="F600" s="2">
        <v>148</v>
      </c>
      <c r="G600" t="str">
        <f t="shared" si="27"/>
        <v>Suðurland</v>
      </c>
      <c r="H600">
        <f t="shared" si="28"/>
        <v>148</v>
      </c>
      <c r="I600">
        <f t="shared" si="29"/>
        <v>22.76923076923077</v>
      </c>
    </row>
    <row r="601" spans="1:9" x14ac:dyDescent="0.45">
      <c r="A601" s="2">
        <v>2013</v>
      </c>
      <c r="B601" s="2" t="s">
        <v>61</v>
      </c>
      <c r="C601" s="2">
        <v>8509</v>
      </c>
      <c r="D601" s="2">
        <v>3</v>
      </c>
      <c r="E601" s="2">
        <v>3</v>
      </c>
      <c r="F601" s="2">
        <v>159.27000000000001</v>
      </c>
      <c r="G601" t="str">
        <f t="shared" si="27"/>
        <v>Suðurland</v>
      </c>
      <c r="H601">
        <f t="shared" si="28"/>
        <v>477.81000000000006</v>
      </c>
      <c r="I601">
        <f t="shared" si="29"/>
        <v>73.509230769230783</v>
      </c>
    </row>
    <row r="602" spans="1:9" x14ac:dyDescent="0.45">
      <c r="A602" s="2">
        <v>2016</v>
      </c>
      <c r="B602" s="2" t="s">
        <v>61</v>
      </c>
      <c r="C602" s="2">
        <v>8509</v>
      </c>
      <c r="D602" s="2">
        <v>4</v>
      </c>
      <c r="E602" s="2">
        <v>3</v>
      </c>
      <c r="F602" s="2">
        <v>57.08</v>
      </c>
      <c r="G602" t="str">
        <f t="shared" si="27"/>
        <v>Suðurland</v>
      </c>
      <c r="H602">
        <f t="shared" si="28"/>
        <v>228.32</v>
      </c>
      <c r="I602">
        <f t="shared" si="29"/>
        <v>35.126153846153848</v>
      </c>
    </row>
    <row r="603" spans="1:9" x14ac:dyDescent="0.45">
      <c r="A603" s="2">
        <v>2017</v>
      </c>
      <c r="B603" s="2" t="s">
        <v>61</v>
      </c>
      <c r="C603" s="2">
        <v>8509</v>
      </c>
      <c r="D603" s="2">
        <v>5</v>
      </c>
      <c r="E603" s="2">
        <v>2</v>
      </c>
      <c r="F603" s="2">
        <v>71.739999999999995</v>
      </c>
      <c r="G603" t="str">
        <f t="shared" si="27"/>
        <v>Suðurland</v>
      </c>
      <c r="H603">
        <f t="shared" si="28"/>
        <v>358.7</v>
      </c>
      <c r="I603">
        <f t="shared" si="29"/>
        <v>55.184615384615384</v>
      </c>
    </row>
    <row r="604" spans="1:9" x14ac:dyDescent="0.45">
      <c r="A604" s="2">
        <v>2018</v>
      </c>
      <c r="B604" s="2" t="s">
        <v>61</v>
      </c>
      <c r="C604" s="2">
        <v>8509</v>
      </c>
      <c r="D604" s="2">
        <v>6</v>
      </c>
      <c r="E604" s="2">
        <v>4</v>
      </c>
      <c r="F604" s="2">
        <v>111.8</v>
      </c>
      <c r="G604" t="str">
        <f t="shared" si="27"/>
        <v>Suðurland</v>
      </c>
      <c r="H604">
        <f t="shared" si="28"/>
        <v>670.8</v>
      </c>
      <c r="I604">
        <f t="shared" si="29"/>
        <v>103.19999999999999</v>
      </c>
    </row>
    <row r="605" spans="1:9" x14ac:dyDescent="0.45">
      <c r="A605" s="2">
        <v>2020</v>
      </c>
      <c r="B605" s="2" t="s">
        <v>61</v>
      </c>
      <c r="C605" s="2">
        <v>8509</v>
      </c>
      <c r="D605" s="2">
        <v>1</v>
      </c>
      <c r="E605" s="2">
        <v>1</v>
      </c>
      <c r="F605" s="2">
        <v>204.7</v>
      </c>
      <c r="G605" t="str">
        <f t="shared" si="27"/>
        <v>Suðurland</v>
      </c>
      <c r="H605">
        <f t="shared" si="28"/>
        <v>204.7</v>
      </c>
      <c r="I605">
        <f t="shared" si="29"/>
        <v>31.492307692307691</v>
      </c>
    </row>
    <row r="606" spans="1:9" x14ac:dyDescent="0.45">
      <c r="A606" s="2">
        <v>2022</v>
      </c>
      <c r="B606" s="2" t="s">
        <v>61</v>
      </c>
      <c r="C606" s="2">
        <v>8509</v>
      </c>
      <c r="D606" s="2">
        <v>23</v>
      </c>
      <c r="E606" s="2">
        <v>5</v>
      </c>
      <c r="F606" s="2">
        <v>42.47</v>
      </c>
      <c r="G606" t="str">
        <f t="shared" si="27"/>
        <v>Suðurland</v>
      </c>
      <c r="H606">
        <f t="shared" si="28"/>
        <v>976.81</v>
      </c>
      <c r="I606">
        <f t="shared" si="29"/>
        <v>150.27846153846153</v>
      </c>
    </row>
    <row r="607" spans="1:9" x14ac:dyDescent="0.45">
      <c r="A607" s="2">
        <v>2024</v>
      </c>
      <c r="B607" s="2" t="s">
        <v>61</v>
      </c>
      <c r="C607" s="2">
        <v>8509</v>
      </c>
      <c r="D607" s="2">
        <v>7</v>
      </c>
      <c r="E607" s="2">
        <v>3</v>
      </c>
      <c r="F607" s="2">
        <v>94.2</v>
      </c>
      <c r="G607" t="str">
        <f t="shared" si="27"/>
        <v>Suðurland</v>
      </c>
      <c r="H607">
        <f t="shared" si="28"/>
        <v>659.4</v>
      </c>
      <c r="I607">
        <f t="shared" si="29"/>
        <v>101.44615384615385</v>
      </c>
    </row>
    <row r="608" spans="1:9" x14ac:dyDescent="0.45">
      <c r="A608" s="2">
        <v>2006</v>
      </c>
      <c r="B608" s="2" t="s">
        <v>62</v>
      </c>
      <c r="C608" s="2">
        <v>8610</v>
      </c>
      <c r="D608" s="2">
        <v>2</v>
      </c>
      <c r="E608" s="2">
        <v>2</v>
      </c>
      <c r="F608" s="2">
        <v>184.8</v>
      </c>
      <c r="G608" t="str">
        <f t="shared" si="27"/>
        <v>Suðurland</v>
      </c>
      <c r="H608">
        <f t="shared" si="28"/>
        <v>369.6</v>
      </c>
      <c r="I608">
        <f t="shared" si="29"/>
        <v>56.861538461538466</v>
      </c>
    </row>
    <row r="609" spans="1:9" x14ac:dyDescent="0.45">
      <c r="A609" s="2">
        <v>2007</v>
      </c>
      <c r="B609" s="2" t="s">
        <v>62</v>
      </c>
      <c r="C609" s="2">
        <v>8610</v>
      </c>
      <c r="D609" s="2">
        <v>1</v>
      </c>
      <c r="E609" s="2">
        <v>1</v>
      </c>
      <c r="F609" s="2">
        <v>193.4</v>
      </c>
      <c r="G609" t="str">
        <f t="shared" si="27"/>
        <v>Suðurland</v>
      </c>
      <c r="H609">
        <f t="shared" si="28"/>
        <v>193.4</v>
      </c>
      <c r="I609">
        <f t="shared" si="29"/>
        <v>29.753846153846155</v>
      </c>
    </row>
    <row r="610" spans="1:9" x14ac:dyDescent="0.45">
      <c r="A610" s="2">
        <v>2008</v>
      </c>
      <c r="B610" s="2" t="s">
        <v>62</v>
      </c>
      <c r="C610" s="2">
        <v>8610</v>
      </c>
      <c r="D610" s="2">
        <v>3</v>
      </c>
      <c r="E610" s="2">
        <v>3</v>
      </c>
      <c r="F610" s="2">
        <v>182.9</v>
      </c>
      <c r="G610" t="str">
        <f t="shared" si="27"/>
        <v>Suðurland</v>
      </c>
      <c r="H610">
        <f t="shared" si="28"/>
        <v>548.70000000000005</v>
      </c>
      <c r="I610">
        <f t="shared" si="29"/>
        <v>84.415384615384625</v>
      </c>
    </row>
    <row r="611" spans="1:9" x14ac:dyDescent="0.45">
      <c r="A611" s="2">
        <v>2009</v>
      </c>
      <c r="B611" s="2" t="s">
        <v>62</v>
      </c>
      <c r="C611" s="2">
        <v>8610</v>
      </c>
      <c r="D611" s="2">
        <v>4</v>
      </c>
      <c r="E611" s="2">
        <v>4</v>
      </c>
      <c r="F611" s="2">
        <v>220.43</v>
      </c>
      <c r="G611" t="str">
        <f t="shared" si="27"/>
        <v>Suðurland</v>
      </c>
      <c r="H611">
        <f t="shared" si="28"/>
        <v>881.72</v>
      </c>
      <c r="I611">
        <f t="shared" si="29"/>
        <v>135.64923076923077</v>
      </c>
    </row>
    <row r="612" spans="1:9" x14ac:dyDescent="0.45">
      <c r="A612" s="2">
        <v>2011</v>
      </c>
      <c r="B612" s="2" t="s">
        <v>62</v>
      </c>
      <c r="C612" s="2">
        <v>8610</v>
      </c>
      <c r="D612" s="2">
        <v>3</v>
      </c>
      <c r="E612" s="2">
        <v>1</v>
      </c>
      <c r="F612" s="2">
        <v>81.33</v>
      </c>
      <c r="G612" t="str">
        <f t="shared" si="27"/>
        <v>Suðurland</v>
      </c>
      <c r="H612">
        <f t="shared" si="28"/>
        <v>243.99</v>
      </c>
      <c r="I612">
        <f t="shared" si="29"/>
        <v>37.536923076923081</v>
      </c>
    </row>
    <row r="613" spans="1:9" x14ac:dyDescent="0.45">
      <c r="A613" s="2">
        <v>2014</v>
      </c>
      <c r="B613" s="2" t="s">
        <v>62</v>
      </c>
      <c r="C613" s="2">
        <v>8610</v>
      </c>
      <c r="D613" s="2">
        <v>1</v>
      </c>
      <c r="E613" s="2">
        <v>1</v>
      </c>
      <c r="F613" s="2">
        <v>251.4</v>
      </c>
      <c r="G613" t="str">
        <f t="shared" si="27"/>
        <v>Suðurland</v>
      </c>
      <c r="H613">
        <f t="shared" si="28"/>
        <v>251.4</v>
      </c>
      <c r="I613">
        <f t="shared" si="29"/>
        <v>38.676923076923075</v>
      </c>
    </row>
    <row r="614" spans="1:9" x14ac:dyDescent="0.45">
      <c r="A614" s="2">
        <v>2015</v>
      </c>
      <c r="B614" s="2" t="s">
        <v>62</v>
      </c>
      <c r="C614" s="2">
        <v>8610</v>
      </c>
      <c r="D614" s="2">
        <v>2</v>
      </c>
      <c r="E614" s="2">
        <v>2</v>
      </c>
      <c r="F614" s="2">
        <v>92.1</v>
      </c>
      <c r="G614" t="str">
        <f t="shared" si="27"/>
        <v>Suðurland</v>
      </c>
      <c r="H614">
        <f t="shared" si="28"/>
        <v>184.2</v>
      </c>
      <c r="I614">
        <f t="shared" si="29"/>
        <v>28.338461538461537</v>
      </c>
    </row>
    <row r="615" spans="1:9" x14ac:dyDescent="0.45">
      <c r="A615" s="2">
        <v>2017</v>
      </c>
      <c r="B615" s="2" t="s">
        <v>62</v>
      </c>
      <c r="C615" s="2">
        <v>8610</v>
      </c>
      <c r="D615" s="2">
        <v>1</v>
      </c>
      <c r="E615" s="2">
        <v>1</v>
      </c>
      <c r="F615" s="2">
        <v>263.39999999999998</v>
      </c>
      <c r="G615" t="str">
        <f t="shared" si="27"/>
        <v>Suðurland</v>
      </c>
      <c r="H615">
        <f t="shared" si="28"/>
        <v>263.39999999999998</v>
      </c>
      <c r="I615">
        <f t="shared" si="29"/>
        <v>40.523076923076921</v>
      </c>
    </row>
    <row r="616" spans="1:9" x14ac:dyDescent="0.45">
      <c r="A616" s="2">
        <v>2020</v>
      </c>
      <c r="B616" s="2" t="s">
        <v>62</v>
      </c>
      <c r="C616" s="2">
        <v>8610</v>
      </c>
      <c r="D616" s="2">
        <v>3</v>
      </c>
      <c r="E616" s="2">
        <v>3</v>
      </c>
      <c r="F616" s="2">
        <v>157.22999999999999</v>
      </c>
      <c r="G616" t="str">
        <f t="shared" si="27"/>
        <v>Suðurland</v>
      </c>
      <c r="H616">
        <f t="shared" si="28"/>
        <v>471.68999999999994</v>
      </c>
      <c r="I616">
        <f t="shared" si="29"/>
        <v>72.567692307692298</v>
      </c>
    </row>
    <row r="617" spans="1:9" x14ac:dyDescent="0.45">
      <c r="A617" s="2">
        <v>2021</v>
      </c>
      <c r="B617" s="2" t="s">
        <v>62</v>
      </c>
      <c r="C617" s="2">
        <v>8610</v>
      </c>
      <c r="D617" s="2">
        <v>2</v>
      </c>
      <c r="E617" s="2">
        <v>2</v>
      </c>
      <c r="F617" s="2">
        <v>155.5</v>
      </c>
      <c r="G617" t="str">
        <f t="shared" si="27"/>
        <v>Suðurland</v>
      </c>
      <c r="H617">
        <f t="shared" si="28"/>
        <v>311</v>
      </c>
      <c r="I617">
        <f t="shared" si="29"/>
        <v>47.846153846153847</v>
      </c>
    </row>
    <row r="618" spans="1:9" x14ac:dyDescent="0.45">
      <c r="A618" s="2">
        <v>2022</v>
      </c>
      <c r="B618" s="2" t="s">
        <v>62</v>
      </c>
      <c r="C618" s="2">
        <v>8610</v>
      </c>
      <c r="D618" s="2">
        <v>2</v>
      </c>
      <c r="E618" s="2">
        <v>2</v>
      </c>
      <c r="F618" s="2">
        <v>142.9</v>
      </c>
      <c r="G618" t="str">
        <f t="shared" si="27"/>
        <v>Suðurland</v>
      </c>
      <c r="H618">
        <f t="shared" si="28"/>
        <v>285.8</v>
      </c>
      <c r="I618">
        <f t="shared" si="29"/>
        <v>43.969230769230769</v>
      </c>
    </row>
    <row r="619" spans="1:9" x14ac:dyDescent="0.45">
      <c r="A619" s="2">
        <v>2023</v>
      </c>
      <c r="B619" s="2" t="s">
        <v>62</v>
      </c>
      <c r="C619" s="2">
        <v>8610</v>
      </c>
      <c r="D619" s="2">
        <v>2</v>
      </c>
      <c r="E619" s="2">
        <v>2</v>
      </c>
      <c r="F619" s="2">
        <v>160.80000000000001</v>
      </c>
      <c r="G619" t="str">
        <f t="shared" si="27"/>
        <v>Suðurland</v>
      </c>
      <c r="H619">
        <f t="shared" si="28"/>
        <v>321.60000000000002</v>
      </c>
      <c r="I619">
        <f t="shared" si="29"/>
        <v>49.476923076923079</v>
      </c>
    </row>
    <row r="620" spans="1:9" x14ac:dyDescent="0.45">
      <c r="A620" s="2">
        <v>2024</v>
      </c>
      <c r="B620" s="2" t="s">
        <v>62</v>
      </c>
      <c r="C620" s="2">
        <v>8610</v>
      </c>
      <c r="D620" s="2">
        <v>3</v>
      </c>
      <c r="E620" s="2">
        <v>3</v>
      </c>
      <c r="F620" s="2">
        <v>114.37</v>
      </c>
      <c r="G620" t="str">
        <f t="shared" si="27"/>
        <v>Suðurland</v>
      </c>
      <c r="H620">
        <f t="shared" si="28"/>
        <v>343.11</v>
      </c>
      <c r="I620">
        <f t="shared" si="29"/>
        <v>52.786153846153852</v>
      </c>
    </row>
    <row r="621" spans="1:9" x14ac:dyDescent="0.45">
      <c r="A621" s="2">
        <v>2006</v>
      </c>
      <c r="B621" s="2" t="s">
        <v>63</v>
      </c>
      <c r="C621" s="2">
        <v>8613</v>
      </c>
      <c r="D621" s="2">
        <v>10</v>
      </c>
      <c r="E621" s="2">
        <v>8</v>
      </c>
      <c r="F621" s="2">
        <v>185.55</v>
      </c>
      <c r="G621" t="str">
        <f t="shared" si="27"/>
        <v>Suðurland</v>
      </c>
      <c r="H621">
        <f t="shared" si="28"/>
        <v>1855.5</v>
      </c>
      <c r="I621">
        <f t="shared" si="29"/>
        <v>285.46153846153845</v>
      </c>
    </row>
    <row r="622" spans="1:9" x14ac:dyDescent="0.45">
      <c r="A622" s="2">
        <v>2007</v>
      </c>
      <c r="B622" s="2" t="s">
        <v>63</v>
      </c>
      <c r="C622" s="2">
        <v>8613</v>
      </c>
      <c r="D622" s="2">
        <v>13</v>
      </c>
      <c r="E622" s="2">
        <v>7</v>
      </c>
      <c r="F622" s="2">
        <v>135.12</v>
      </c>
      <c r="G622" t="str">
        <f t="shared" si="27"/>
        <v>Suðurland</v>
      </c>
      <c r="H622">
        <f t="shared" si="28"/>
        <v>1756.56</v>
      </c>
      <c r="I622">
        <f t="shared" si="29"/>
        <v>270.24</v>
      </c>
    </row>
    <row r="623" spans="1:9" x14ac:dyDescent="0.45">
      <c r="A623" s="2">
        <v>2008</v>
      </c>
      <c r="B623" s="2" t="s">
        <v>63</v>
      </c>
      <c r="C623" s="2">
        <v>8613</v>
      </c>
      <c r="D623" s="2">
        <v>14</v>
      </c>
      <c r="E623" s="2">
        <v>11</v>
      </c>
      <c r="F623" s="2">
        <v>142.6</v>
      </c>
      <c r="G623" t="str">
        <f t="shared" si="27"/>
        <v>Suðurland</v>
      </c>
      <c r="H623">
        <f t="shared" si="28"/>
        <v>1996.3999999999999</v>
      </c>
      <c r="I623">
        <f t="shared" si="29"/>
        <v>307.13846153846151</v>
      </c>
    </row>
    <row r="624" spans="1:9" x14ac:dyDescent="0.45">
      <c r="A624" s="2">
        <v>2009</v>
      </c>
      <c r="B624" s="2" t="s">
        <v>63</v>
      </c>
      <c r="C624" s="2">
        <v>8613</v>
      </c>
      <c r="D624" s="2">
        <v>5</v>
      </c>
      <c r="E624" s="2">
        <v>5</v>
      </c>
      <c r="F624" s="2">
        <v>183.36</v>
      </c>
      <c r="G624" t="str">
        <f t="shared" si="27"/>
        <v>Suðurland</v>
      </c>
      <c r="H624">
        <f t="shared" si="28"/>
        <v>916.80000000000007</v>
      </c>
      <c r="I624">
        <f t="shared" si="29"/>
        <v>141.04615384615386</v>
      </c>
    </row>
    <row r="625" spans="1:9" x14ac:dyDescent="0.45">
      <c r="A625" s="2">
        <v>2010</v>
      </c>
      <c r="B625" s="2" t="s">
        <v>63</v>
      </c>
      <c r="C625" s="2">
        <v>8613</v>
      </c>
      <c r="D625" s="2">
        <v>7</v>
      </c>
      <c r="E625" s="2">
        <v>6</v>
      </c>
      <c r="F625" s="2">
        <v>154.80000000000001</v>
      </c>
      <c r="G625" t="str">
        <f t="shared" si="27"/>
        <v>Suðurland</v>
      </c>
      <c r="H625">
        <f t="shared" si="28"/>
        <v>1083.6000000000001</v>
      </c>
      <c r="I625">
        <f t="shared" si="29"/>
        <v>166.70769230769233</v>
      </c>
    </row>
    <row r="626" spans="1:9" x14ac:dyDescent="0.45">
      <c r="A626" s="2">
        <v>2011</v>
      </c>
      <c r="B626" s="2" t="s">
        <v>63</v>
      </c>
      <c r="C626" s="2">
        <v>8613</v>
      </c>
      <c r="D626" s="2">
        <v>17</v>
      </c>
      <c r="E626" s="2">
        <v>7</v>
      </c>
      <c r="F626" s="2">
        <v>101.86</v>
      </c>
      <c r="G626" t="str">
        <f t="shared" si="27"/>
        <v>Suðurland</v>
      </c>
      <c r="H626">
        <f t="shared" si="28"/>
        <v>1731.62</v>
      </c>
      <c r="I626">
        <f t="shared" si="29"/>
        <v>266.40307692307692</v>
      </c>
    </row>
    <row r="627" spans="1:9" x14ac:dyDescent="0.45">
      <c r="A627" s="2">
        <v>2012</v>
      </c>
      <c r="B627" s="2" t="s">
        <v>63</v>
      </c>
      <c r="C627" s="2">
        <v>8613</v>
      </c>
      <c r="D627" s="2">
        <v>2</v>
      </c>
      <c r="E627" s="2">
        <v>2</v>
      </c>
      <c r="F627" s="2">
        <v>160</v>
      </c>
      <c r="G627" t="str">
        <f t="shared" si="27"/>
        <v>Suðurland</v>
      </c>
      <c r="H627">
        <f t="shared" si="28"/>
        <v>320</v>
      </c>
      <c r="I627">
        <f t="shared" si="29"/>
        <v>49.230769230769234</v>
      </c>
    </row>
    <row r="628" spans="1:9" x14ac:dyDescent="0.45">
      <c r="A628" s="2">
        <v>2013</v>
      </c>
      <c r="B628" s="2" t="s">
        <v>63</v>
      </c>
      <c r="C628" s="2">
        <v>8613</v>
      </c>
      <c r="D628" s="2">
        <v>1</v>
      </c>
      <c r="E628" s="2">
        <v>1</v>
      </c>
      <c r="F628" s="2">
        <v>92.2</v>
      </c>
      <c r="G628" t="str">
        <f t="shared" si="27"/>
        <v>Suðurland</v>
      </c>
      <c r="H628">
        <f t="shared" si="28"/>
        <v>92.2</v>
      </c>
      <c r="I628">
        <f t="shared" si="29"/>
        <v>14.184615384615386</v>
      </c>
    </row>
    <row r="629" spans="1:9" x14ac:dyDescent="0.45">
      <c r="A629" s="2">
        <v>2014</v>
      </c>
      <c r="B629" s="2" t="s">
        <v>63</v>
      </c>
      <c r="C629" s="2">
        <v>8613</v>
      </c>
      <c r="D629" s="2">
        <v>6</v>
      </c>
      <c r="E629" s="2">
        <v>6</v>
      </c>
      <c r="F629" s="2">
        <v>176.85</v>
      </c>
      <c r="G629" t="str">
        <f t="shared" si="27"/>
        <v>Suðurland</v>
      </c>
      <c r="H629">
        <f t="shared" si="28"/>
        <v>1061.0999999999999</v>
      </c>
      <c r="I629">
        <f t="shared" si="29"/>
        <v>163.24615384615385</v>
      </c>
    </row>
    <row r="630" spans="1:9" x14ac:dyDescent="0.45">
      <c r="A630" s="2">
        <v>2015</v>
      </c>
      <c r="B630" s="2" t="s">
        <v>63</v>
      </c>
      <c r="C630" s="2">
        <v>8613</v>
      </c>
      <c r="D630" s="2">
        <v>1</v>
      </c>
      <c r="E630" s="2">
        <v>1</v>
      </c>
      <c r="F630" s="2">
        <v>160.30000000000001</v>
      </c>
      <c r="G630" t="str">
        <f t="shared" si="27"/>
        <v>Suðurland</v>
      </c>
      <c r="H630">
        <f t="shared" si="28"/>
        <v>160.30000000000001</v>
      </c>
      <c r="I630">
        <f t="shared" si="29"/>
        <v>24.661538461538463</v>
      </c>
    </row>
    <row r="631" spans="1:9" x14ac:dyDescent="0.45">
      <c r="A631" s="2">
        <v>2016</v>
      </c>
      <c r="B631" s="2" t="s">
        <v>63</v>
      </c>
      <c r="C631" s="2">
        <v>8613</v>
      </c>
      <c r="D631" s="2">
        <v>1</v>
      </c>
      <c r="E631" s="2">
        <v>1</v>
      </c>
      <c r="F631" s="2">
        <v>133</v>
      </c>
      <c r="G631" t="str">
        <f t="shared" si="27"/>
        <v>Suðurland</v>
      </c>
      <c r="H631">
        <f t="shared" si="28"/>
        <v>133</v>
      </c>
      <c r="I631">
        <f t="shared" si="29"/>
        <v>20.46153846153846</v>
      </c>
    </row>
    <row r="632" spans="1:9" x14ac:dyDescent="0.45">
      <c r="A632" s="2">
        <v>2017</v>
      </c>
      <c r="B632" s="2" t="s">
        <v>63</v>
      </c>
      <c r="C632" s="2">
        <v>8613</v>
      </c>
      <c r="D632" s="2">
        <v>5</v>
      </c>
      <c r="E632" s="2">
        <v>5</v>
      </c>
      <c r="F632" s="2">
        <v>151.94</v>
      </c>
      <c r="G632" t="str">
        <f t="shared" si="27"/>
        <v>Suðurland</v>
      </c>
      <c r="H632">
        <f t="shared" si="28"/>
        <v>759.7</v>
      </c>
      <c r="I632">
        <f t="shared" si="29"/>
        <v>116.87692307692308</v>
      </c>
    </row>
    <row r="633" spans="1:9" x14ac:dyDescent="0.45">
      <c r="A633" s="2">
        <v>2018</v>
      </c>
      <c r="B633" s="2" t="s">
        <v>63</v>
      </c>
      <c r="C633" s="2">
        <v>8613</v>
      </c>
      <c r="D633" s="2">
        <v>14</v>
      </c>
      <c r="E633" s="2">
        <v>5</v>
      </c>
      <c r="F633" s="2">
        <v>78.17</v>
      </c>
      <c r="G633" t="str">
        <f t="shared" si="27"/>
        <v>Suðurland</v>
      </c>
      <c r="H633">
        <f t="shared" si="28"/>
        <v>1094.3800000000001</v>
      </c>
      <c r="I633">
        <f t="shared" si="29"/>
        <v>168.36615384615385</v>
      </c>
    </row>
    <row r="634" spans="1:9" x14ac:dyDescent="0.45">
      <c r="A634" s="2">
        <v>2019</v>
      </c>
      <c r="B634" s="2" t="s">
        <v>63</v>
      </c>
      <c r="C634" s="2">
        <v>8613</v>
      </c>
      <c r="D634" s="2">
        <v>10</v>
      </c>
      <c r="E634" s="2">
        <v>8</v>
      </c>
      <c r="F634" s="2">
        <v>168.76</v>
      </c>
      <c r="G634" t="str">
        <f t="shared" si="27"/>
        <v>Suðurland</v>
      </c>
      <c r="H634">
        <f t="shared" si="28"/>
        <v>1687.6</v>
      </c>
      <c r="I634">
        <f t="shared" si="29"/>
        <v>259.6307692307692</v>
      </c>
    </row>
    <row r="635" spans="1:9" x14ac:dyDescent="0.45">
      <c r="A635" s="2">
        <v>2020</v>
      </c>
      <c r="B635" s="2" t="s">
        <v>63</v>
      </c>
      <c r="C635" s="2">
        <v>8613</v>
      </c>
      <c r="D635" s="2">
        <v>15</v>
      </c>
      <c r="E635" s="2">
        <v>9</v>
      </c>
      <c r="F635" s="2">
        <v>95.09</v>
      </c>
      <c r="G635" t="str">
        <f t="shared" si="27"/>
        <v>Suðurland</v>
      </c>
      <c r="H635">
        <f t="shared" si="28"/>
        <v>1426.3500000000001</v>
      </c>
      <c r="I635">
        <f t="shared" si="29"/>
        <v>219.43846153846155</v>
      </c>
    </row>
    <row r="636" spans="1:9" x14ac:dyDescent="0.45">
      <c r="A636" s="2">
        <v>2021</v>
      </c>
      <c r="B636" s="2" t="s">
        <v>63</v>
      </c>
      <c r="C636" s="2">
        <v>8613</v>
      </c>
      <c r="D636" s="2">
        <v>7</v>
      </c>
      <c r="E636" s="2">
        <v>3</v>
      </c>
      <c r="F636" s="2">
        <v>78.540000000000006</v>
      </c>
      <c r="G636" t="str">
        <f t="shared" si="27"/>
        <v>Suðurland</v>
      </c>
      <c r="H636">
        <f t="shared" si="28"/>
        <v>549.78000000000009</v>
      </c>
      <c r="I636">
        <f t="shared" si="29"/>
        <v>84.581538461538472</v>
      </c>
    </row>
    <row r="637" spans="1:9" x14ac:dyDescent="0.45">
      <c r="A637" s="2">
        <v>2022</v>
      </c>
      <c r="B637" s="2" t="s">
        <v>63</v>
      </c>
      <c r="C637" s="2">
        <v>8613</v>
      </c>
      <c r="D637" s="2">
        <v>7</v>
      </c>
      <c r="E637" s="2">
        <v>4</v>
      </c>
      <c r="F637" s="2">
        <v>122.91</v>
      </c>
      <c r="G637" t="str">
        <f t="shared" si="27"/>
        <v>Suðurland</v>
      </c>
      <c r="H637">
        <f t="shared" si="28"/>
        <v>860.37</v>
      </c>
      <c r="I637">
        <f t="shared" si="29"/>
        <v>132.36461538461538</v>
      </c>
    </row>
    <row r="638" spans="1:9" x14ac:dyDescent="0.45">
      <c r="A638" s="2">
        <v>2023</v>
      </c>
      <c r="B638" s="2" t="s">
        <v>63</v>
      </c>
      <c r="C638" s="2">
        <v>8613</v>
      </c>
      <c r="D638" s="2">
        <v>25</v>
      </c>
      <c r="E638" s="2">
        <v>19</v>
      </c>
      <c r="F638" s="2">
        <v>142.08000000000001</v>
      </c>
      <c r="G638" t="str">
        <f t="shared" si="27"/>
        <v>Suðurland</v>
      </c>
      <c r="H638">
        <f t="shared" si="28"/>
        <v>3552.0000000000005</v>
      </c>
      <c r="I638">
        <f t="shared" si="29"/>
        <v>546.46153846153857</v>
      </c>
    </row>
    <row r="639" spans="1:9" x14ac:dyDescent="0.45">
      <c r="A639" s="2">
        <v>2024</v>
      </c>
      <c r="B639" s="2" t="s">
        <v>63</v>
      </c>
      <c r="C639" s="2">
        <v>8613</v>
      </c>
      <c r="D639" s="2">
        <v>16</v>
      </c>
      <c r="E639" s="2">
        <v>12</v>
      </c>
      <c r="F639" s="2">
        <v>98.74</v>
      </c>
      <c r="G639" t="str">
        <f t="shared" si="27"/>
        <v>Suðurland</v>
      </c>
      <c r="H639">
        <f t="shared" si="28"/>
        <v>1579.84</v>
      </c>
      <c r="I639">
        <f t="shared" si="29"/>
        <v>243.05230769230769</v>
      </c>
    </row>
    <row r="640" spans="1:9" x14ac:dyDescent="0.45">
      <c r="A640" s="2">
        <v>2006</v>
      </c>
      <c r="B640" s="2" t="s">
        <v>64</v>
      </c>
      <c r="C640" s="2">
        <v>8614</v>
      </c>
      <c r="D640" s="2">
        <v>10</v>
      </c>
      <c r="E640" s="2">
        <v>9</v>
      </c>
      <c r="F640" s="2">
        <v>132.78</v>
      </c>
      <c r="G640" t="str">
        <f t="shared" si="27"/>
        <v>Suðurland</v>
      </c>
      <c r="H640">
        <f t="shared" si="28"/>
        <v>1327.8</v>
      </c>
      <c r="I640">
        <f t="shared" si="29"/>
        <v>204.27692307692308</v>
      </c>
    </row>
    <row r="641" spans="1:9" x14ac:dyDescent="0.45">
      <c r="A641" s="2">
        <v>2007</v>
      </c>
      <c r="B641" s="2" t="s">
        <v>64</v>
      </c>
      <c r="C641" s="2">
        <v>8614</v>
      </c>
      <c r="D641" s="2">
        <v>22</v>
      </c>
      <c r="E641" s="2">
        <v>20</v>
      </c>
      <c r="F641" s="2">
        <v>168.8</v>
      </c>
      <c r="G641" t="str">
        <f t="shared" si="27"/>
        <v>Suðurland</v>
      </c>
      <c r="H641">
        <f t="shared" si="28"/>
        <v>3713.6000000000004</v>
      </c>
      <c r="I641">
        <f t="shared" si="29"/>
        <v>571.323076923077</v>
      </c>
    </row>
    <row r="642" spans="1:9" x14ac:dyDescent="0.45">
      <c r="A642" s="2">
        <v>2008</v>
      </c>
      <c r="B642" s="2" t="s">
        <v>64</v>
      </c>
      <c r="C642" s="2">
        <v>8614</v>
      </c>
      <c r="D642" s="2">
        <v>16</v>
      </c>
      <c r="E642" s="2">
        <v>10</v>
      </c>
      <c r="F642" s="2">
        <v>181.61</v>
      </c>
      <c r="G642" t="str">
        <f t="shared" ref="G642:G680" si="30">IF(OR(B642="Reykjavíkurborg",B642="Kópavogsbær",B642="Seltjarnarnesbær",B642="Garðabær",B642="Hafnarfjarðarkaupstaður",B642="Mosfellsbær",B642="Kjósarhreppur"),"Höfuðborgarsvæðið",IF(OR(B642="Reykjanesbær",B642="Grindavíkurbær",B642="Sveitarfélagið Vogar",B642="Sveitarfélagið Álftanes",B642="Suðurnesjabær"),"Suðurnes",IF(OR(B642="Akraneskaupstaður",B642="Borgarbyggð",B642="Stykkishólmur",B642="Stykkishólmsbær",B642="Grundarfjarðarbær",B642="Snæfellsbær",B642="Eyja- og Miklaholtshreppur",B642="Skorradalshreppur",B642="Hvalfjarðarsveit",B642="Dalabyggð"),"Vesturland",IF(OR(B642="Ísafjarðarbær",B642="Bolungarvíkurkaupstaður",B642="Reykhólahreppur",B642="Vesturbyggð",B642="Súðavíkurhreppur",B642="Árneshreppur",B642="Kaldrananeshreppur",B642="Strandabyggð"),"Vestfirðir",IF(OR(B642="Skagafjörður",B642="Húnaþing vestra",B642="Sveitarfélagið Skagaströnd",B642="Húnabyggð"),"Norðurland vestra",IF(OR(B642="Akureyrarbær",B642="Akureyri",B642="Fjallabyggð",B642="Dalvíkurbyggð",B642="Eyjafjarðarsveit",B642="Hörgársveit",B642="Svalbarðsstrandarhreppur",B642="Grýtubakkahreppur",B642="Norðurþing",B642="Tjörneshreppur",B642="Þingeyjarsveit",B642="Langanesbyggð"),"Norðurland eystra",IF(OR(B642="Fjarðabyggð",B642="Fjarðarbyggð",B642="Múlaþing",B642="Vopnafjarðarhreppur",B642="Fljótsdalshreppur"),"Austurland",IF(OR(B642="Vestmannaeyjar",B642="Sveitarfélagið Árborg",B642="Sveitarfélagið Hornafjörður",B642="Mýrdalshreppur",B642="Skarftárhreppur",B642="Ásahreppur",B642="Rangárþing eystra",B642="Rangárþing ytra",B642="Hrunamannahreppur",B642="Hveragerði",B642="Sveitarfélagið Ölfus",B642="Grímsnes- og Grafningshreppur",B642="Skeiða- og Gnúpverjahreppur",B642="Bláskógabyggð",B642="Flóahreppur"),"Suðurland","Óþekkt"))))))))</f>
        <v>Suðurland</v>
      </c>
      <c r="H642">
        <f t="shared" ref="H642:H705" si="31">F642*D642</f>
        <v>2905.76</v>
      </c>
      <c r="I642">
        <f t="shared" si="29"/>
        <v>447.04</v>
      </c>
    </row>
    <row r="643" spans="1:9" x14ac:dyDescent="0.45">
      <c r="A643" s="2">
        <v>2009</v>
      </c>
      <c r="B643" s="2" t="s">
        <v>64</v>
      </c>
      <c r="C643" s="2">
        <v>8614</v>
      </c>
      <c r="D643" s="2">
        <v>8</v>
      </c>
      <c r="E643" s="2">
        <v>6</v>
      </c>
      <c r="F643" s="2">
        <v>174.34</v>
      </c>
      <c r="G643" t="str">
        <f t="shared" si="30"/>
        <v>Suðurland</v>
      </c>
      <c r="H643">
        <f t="shared" si="31"/>
        <v>1394.72</v>
      </c>
      <c r="I643">
        <f t="shared" ref="I643:I706" si="32">H643/6.5</f>
        <v>214.5723076923077</v>
      </c>
    </row>
    <row r="644" spans="1:9" x14ac:dyDescent="0.45">
      <c r="A644" s="2">
        <v>2010</v>
      </c>
      <c r="B644" s="2" t="s">
        <v>64</v>
      </c>
      <c r="C644" s="2">
        <v>8614</v>
      </c>
      <c r="D644" s="2">
        <v>5</v>
      </c>
      <c r="E644" s="2">
        <v>4</v>
      </c>
      <c r="F644" s="2">
        <v>156.68</v>
      </c>
      <c r="G644" t="str">
        <f t="shared" si="30"/>
        <v>Suðurland</v>
      </c>
      <c r="H644">
        <f t="shared" si="31"/>
        <v>783.40000000000009</v>
      </c>
      <c r="I644">
        <f t="shared" si="32"/>
        <v>120.52307692307694</v>
      </c>
    </row>
    <row r="645" spans="1:9" x14ac:dyDescent="0.45">
      <c r="A645" s="2">
        <v>2011</v>
      </c>
      <c r="B645" s="2" t="s">
        <v>64</v>
      </c>
      <c r="C645" s="2">
        <v>8614</v>
      </c>
      <c r="D645" s="2">
        <v>4</v>
      </c>
      <c r="E645" s="2">
        <v>4</v>
      </c>
      <c r="F645" s="2">
        <v>161.30000000000001</v>
      </c>
      <c r="G645" t="str">
        <f t="shared" si="30"/>
        <v>Suðurland</v>
      </c>
      <c r="H645">
        <f t="shared" si="31"/>
        <v>645.20000000000005</v>
      </c>
      <c r="I645">
        <f t="shared" si="32"/>
        <v>99.261538461538464</v>
      </c>
    </row>
    <row r="646" spans="1:9" x14ac:dyDescent="0.45">
      <c r="A646" s="2">
        <v>2012</v>
      </c>
      <c r="B646" s="2" t="s">
        <v>64</v>
      </c>
      <c r="C646" s="2">
        <v>8614</v>
      </c>
      <c r="D646" s="2">
        <v>1</v>
      </c>
      <c r="E646" s="2">
        <v>1</v>
      </c>
      <c r="F646" s="2">
        <v>150.6</v>
      </c>
      <c r="G646" t="str">
        <f t="shared" si="30"/>
        <v>Suðurland</v>
      </c>
      <c r="H646">
        <f t="shared" si="31"/>
        <v>150.6</v>
      </c>
      <c r="I646">
        <f t="shared" si="32"/>
        <v>23.169230769230769</v>
      </c>
    </row>
    <row r="647" spans="1:9" x14ac:dyDescent="0.45">
      <c r="A647" s="2">
        <v>2013</v>
      </c>
      <c r="B647" s="2" t="s">
        <v>64</v>
      </c>
      <c r="C647" s="2">
        <v>8614</v>
      </c>
      <c r="D647" s="2">
        <v>1</v>
      </c>
      <c r="E647" s="2">
        <v>1</v>
      </c>
      <c r="F647" s="2">
        <v>85.6</v>
      </c>
      <c r="G647" t="str">
        <f t="shared" si="30"/>
        <v>Suðurland</v>
      </c>
      <c r="H647">
        <f t="shared" si="31"/>
        <v>85.6</v>
      </c>
      <c r="I647">
        <f t="shared" si="32"/>
        <v>13.169230769230769</v>
      </c>
    </row>
    <row r="648" spans="1:9" x14ac:dyDescent="0.45">
      <c r="A648" s="2">
        <v>2014</v>
      </c>
      <c r="B648" s="2" t="s">
        <v>64</v>
      </c>
      <c r="C648" s="2">
        <v>8614</v>
      </c>
      <c r="D648" s="2">
        <v>2</v>
      </c>
      <c r="E648" s="2">
        <v>2</v>
      </c>
      <c r="F648" s="2">
        <v>70.849999999999994</v>
      </c>
      <c r="G648" t="str">
        <f t="shared" si="30"/>
        <v>Suðurland</v>
      </c>
      <c r="H648">
        <f t="shared" si="31"/>
        <v>141.69999999999999</v>
      </c>
      <c r="I648">
        <f t="shared" si="32"/>
        <v>21.799999999999997</v>
      </c>
    </row>
    <row r="649" spans="1:9" x14ac:dyDescent="0.45">
      <c r="A649" s="2">
        <v>2015</v>
      </c>
      <c r="B649" s="2" t="s">
        <v>64</v>
      </c>
      <c r="C649" s="2">
        <v>8614</v>
      </c>
      <c r="D649" s="2">
        <v>1</v>
      </c>
      <c r="E649" s="2">
        <v>0</v>
      </c>
      <c r="F649" s="2">
        <v>130.80000000000001</v>
      </c>
      <c r="G649" t="str">
        <f t="shared" si="30"/>
        <v>Suðurland</v>
      </c>
      <c r="H649">
        <f t="shared" si="31"/>
        <v>130.80000000000001</v>
      </c>
      <c r="I649">
        <f t="shared" si="32"/>
        <v>20.123076923076926</v>
      </c>
    </row>
    <row r="650" spans="1:9" x14ac:dyDescent="0.45">
      <c r="A650" s="2">
        <v>2016</v>
      </c>
      <c r="B650" s="2" t="s">
        <v>64</v>
      </c>
      <c r="C650" s="2">
        <v>8614</v>
      </c>
      <c r="D650" s="2">
        <v>1</v>
      </c>
      <c r="E650" s="2">
        <v>1</v>
      </c>
      <c r="F650" s="2">
        <v>88.9</v>
      </c>
      <c r="G650" t="str">
        <f t="shared" si="30"/>
        <v>Suðurland</v>
      </c>
      <c r="H650">
        <f t="shared" si="31"/>
        <v>88.9</v>
      </c>
      <c r="I650">
        <f t="shared" si="32"/>
        <v>13.676923076923078</v>
      </c>
    </row>
    <row r="651" spans="1:9" x14ac:dyDescent="0.45">
      <c r="A651" s="2">
        <v>2017</v>
      </c>
      <c r="B651" s="2" t="s">
        <v>64</v>
      </c>
      <c r="C651" s="2">
        <v>8614</v>
      </c>
      <c r="D651" s="2">
        <v>7</v>
      </c>
      <c r="E651" s="2">
        <v>5</v>
      </c>
      <c r="F651" s="2">
        <v>108.46</v>
      </c>
      <c r="G651" t="str">
        <f t="shared" si="30"/>
        <v>Suðurland</v>
      </c>
      <c r="H651">
        <f t="shared" si="31"/>
        <v>759.21999999999991</v>
      </c>
      <c r="I651">
        <f t="shared" si="32"/>
        <v>116.80307692307692</v>
      </c>
    </row>
    <row r="652" spans="1:9" x14ac:dyDescent="0.45">
      <c r="A652" s="2">
        <v>2018</v>
      </c>
      <c r="B652" s="2" t="s">
        <v>64</v>
      </c>
      <c r="C652" s="2">
        <v>8614</v>
      </c>
      <c r="D652" s="2">
        <v>9</v>
      </c>
      <c r="E652" s="2">
        <v>6</v>
      </c>
      <c r="F652" s="2">
        <v>122.96</v>
      </c>
      <c r="G652" t="str">
        <f t="shared" si="30"/>
        <v>Suðurland</v>
      </c>
      <c r="H652">
        <f t="shared" si="31"/>
        <v>1106.6399999999999</v>
      </c>
      <c r="I652">
        <f t="shared" si="32"/>
        <v>170.25230769230768</v>
      </c>
    </row>
    <row r="653" spans="1:9" x14ac:dyDescent="0.45">
      <c r="A653" s="2">
        <v>2019</v>
      </c>
      <c r="B653" s="2" t="s">
        <v>64</v>
      </c>
      <c r="C653" s="2">
        <v>8614</v>
      </c>
      <c r="D653" s="2">
        <v>23</v>
      </c>
      <c r="E653" s="2">
        <v>13</v>
      </c>
      <c r="F653" s="2">
        <v>99.98</v>
      </c>
      <c r="G653" t="str">
        <f t="shared" si="30"/>
        <v>Suðurland</v>
      </c>
      <c r="H653">
        <f t="shared" si="31"/>
        <v>2299.54</v>
      </c>
      <c r="I653">
        <f t="shared" si="32"/>
        <v>353.77538461538461</v>
      </c>
    </row>
    <row r="654" spans="1:9" x14ac:dyDescent="0.45">
      <c r="A654" s="2">
        <v>2020</v>
      </c>
      <c r="B654" s="2" t="s">
        <v>64</v>
      </c>
      <c r="C654" s="2">
        <v>8614</v>
      </c>
      <c r="D654" s="2">
        <v>17</v>
      </c>
      <c r="E654" s="2">
        <v>11</v>
      </c>
      <c r="F654" s="2">
        <v>99.77</v>
      </c>
      <c r="G654" t="str">
        <f t="shared" si="30"/>
        <v>Suðurland</v>
      </c>
      <c r="H654">
        <f t="shared" si="31"/>
        <v>1696.09</v>
      </c>
      <c r="I654">
        <f t="shared" si="32"/>
        <v>260.93692307692305</v>
      </c>
    </row>
    <row r="655" spans="1:9" x14ac:dyDescent="0.45">
      <c r="A655" s="2">
        <v>2021</v>
      </c>
      <c r="B655" s="2" t="s">
        <v>64</v>
      </c>
      <c r="C655" s="2">
        <v>8614</v>
      </c>
      <c r="D655" s="2">
        <v>14</v>
      </c>
      <c r="E655" s="2">
        <v>9</v>
      </c>
      <c r="F655" s="2">
        <v>102.12</v>
      </c>
      <c r="G655" t="str">
        <f t="shared" si="30"/>
        <v>Suðurland</v>
      </c>
      <c r="H655">
        <f t="shared" si="31"/>
        <v>1429.68</v>
      </c>
      <c r="I655">
        <f t="shared" si="32"/>
        <v>219.95076923076925</v>
      </c>
    </row>
    <row r="656" spans="1:9" x14ac:dyDescent="0.45">
      <c r="A656" s="2">
        <v>2022</v>
      </c>
      <c r="B656" s="2" t="s">
        <v>64</v>
      </c>
      <c r="C656" s="2">
        <v>8614</v>
      </c>
      <c r="D656" s="2">
        <v>16</v>
      </c>
      <c r="E656" s="2">
        <v>10</v>
      </c>
      <c r="F656" s="2">
        <v>99.94</v>
      </c>
      <c r="G656" t="str">
        <f t="shared" si="30"/>
        <v>Suðurland</v>
      </c>
      <c r="H656">
        <f t="shared" si="31"/>
        <v>1599.04</v>
      </c>
      <c r="I656">
        <f t="shared" si="32"/>
        <v>246.00615384615384</v>
      </c>
    </row>
    <row r="657" spans="1:9" x14ac:dyDescent="0.45">
      <c r="A657" s="2">
        <v>2023</v>
      </c>
      <c r="B657" s="2" t="s">
        <v>64</v>
      </c>
      <c r="C657" s="2">
        <v>8614</v>
      </c>
      <c r="D657" s="2">
        <v>18</v>
      </c>
      <c r="E657" s="2">
        <v>16</v>
      </c>
      <c r="F657" s="2">
        <v>125.08</v>
      </c>
      <c r="G657" t="str">
        <f t="shared" si="30"/>
        <v>Suðurland</v>
      </c>
      <c r="H657">
        <f t="shared" si="31"/>
        <v>2251.44</v>
      </c>
      <c r="I657">
        <f t="shared" si="32"/>
        <v>346.37538461538463</v>
      </c>
    </row>
    <row r="658" spans="1:9" x14ac:dyDescent="0.45">
      <c r="A658" s="2">
        <v>2024</v>
      </c>
      <c r="B658" s="2" t="s">
        <v>64</v>
      </c>
      <c r="C658" s="2">
        <v>8614</v>
      </c>
      <c r="D658" s="2">
        <v>25</v>
      </c>
      <c r="E658" s="2">
        <v>17</v>
      </c>
      <c r="F658" s="2">
        <v>126.75</v>
      </c>
      <c r="G658" t="str">
        <f t="shared" si="30"/>
        <v>Suðurland</v>
      </c>
      <c r="H658">
        <f t="shared" si="31"/>
        <v>3168.75</v>
      </c>
      <c r="I658">
        <f t="shared" si="32"/>
        <v>487.5</v>
      </c>
    </row>
    <row r="659" spans="1:9" x14ac:dyDescent="0.45">
      <c r="A659" s="2">
        <v>2006</v>
      </c>
      <c r="B659" s="2" t="s">
        <v>65</v>
      </c>
      <c r="C659" s="2">
        <v>8710</v>
      </c>
      <c r="D659" s="2">
        <v>2</v>
      </c>
      <c r="E659" s="2">
        <v>2</v>
      </c>
      <c r="F659" s="2">
        <v>207.9</v>
      </c>
      <c r="G659" t="str">
        <f t="shared" si="30"/>
        <v>Suðurland</v>
      </c>
      <c r="H659">
        <f t="shared" si="31"/>
        <v>415.8</v>
      </c>
      <c r="I659">
        <f t="shared" si="32"/>
        <v>63.969230769230769</v>
      </c>
    </row>
    <row r="660" spans="1:9" x14ac:dyDescent="0.45">
      <c r="A660" s="2">
        <v>2007</v>
      </c>
      <c r="B660" s="2" t="s">
        <v>65</v>
      </c>
      <c r="C660" s="2">
        <v>8710</v>
      </c>
      <c r="D660" s="2">
        <v>9</v>
      </c>
      <c r="E660" s="2">
        <v>8</v>
      </c>
      <c r="F660" s="2">
        <v>132.57</v>
      </c>
      <c r="G660" t="str">
        <f t="shared" si="30"/>
        <v>Suðurland</v>
      </c>
      <c r="H660">
        <f t="shared" si="31"/>
        <v>1193.1299999999999</v>
      </c>
      <c r="I660">
        <f t="shared" si="32"/>
        <v>183.55846153846153</v>
      </c>
    </row>
    <row r="661" spans="1:9" x14ac:dyDescent="0.45">
      <c r="A661" s="2">
        <v>2008</v>
      </c>
      <c r="B661" s="2" t="s">
        <v>65</v>
      </c>
      <c r="C661" s="2">
        <v>8710</v>
      </c>
      <c r="D661" s="2">
        <v>5</v>
      </c>
      <c r="E661" s="2">
        <v>5</v>
      </c>
      <c r="F661" s="2">
        <v>172.74</v>
      </c>
      <c r="G661" t="str">
        <f t="shared" si="30"/>
        <v>Suðurland</v>
      </c>
      <c r="H661">
        <f t="shared" si="31"/>
        <v>863.7</v>
      </c>
      <c r="I661">
        <f t="shared" si="32"/>
        <v>132.87692307692308</v>
      </c>
    </row>
    <row r="662" spans="1:9" x14ac:dyDescent="0.45">
      <c r="A662" s="2">
        <v>2011</v>
      </c>
      <c r="B662" s="2" t="s">
        <v>65</v>
      </c>
      <c r="C662" s="2">
        <v>8710</v>
      </c>
      <c r="D662" s="2">
        <v>2</v>
      </c>
      <c r="E662" s="2">
        <v>2</v>
      </c>
      <c r="F662" s="2">
        <v>182.8</v>
      </c>
      <c r="G662" t="str">
        <f t="shared" si="30"/>
        <v>Suðurland</v>
      </c>
      <c r="H662">
        <f t="shared" si="31"/>
        <v>365.6</v>
      </c>
      <c r="I662">
        <f t="shared" si="32"/>
        <v>56.246153846153852</v>
      </c>
    </row>
    <row r="663" spans="1:9" x14ac:dyDescent="0.45">
      <c r="A663" s="2">
        <v>2012</v>
      </c>
      <c r="B663" s="2" t="s">
        <v>65</v>
      </c>
      <c r="C663" s="2">
        <v>8710</v>
      </c>
      <c r="D663" s="2">
        <v>2</v>
      </c>
      <c r="E663" s="2">
        <v>2</v>
      </c>
      <c r="F663" s="2">
        <v>118.55</v>
      </c>
      <c r="G663" t="str">
        <f t="shared" si="30"/>
        <v>Suðurland</v>
      </c>
      <c r="H663">
        <f t="shared" si="31"/>
        <v>237.1</v>
      </c>
      <c r="I663">
        <f t="shared" si="32"/>
        <v>36.476923076923079</v>
      </c>
    </row>
    <row r="664" spans="1:9" x14ac:dyDescent="0.45">
      <c r="A664" s="2">
        <v>2015</v>
      </c>
      <c r="B664" s="2" t="s">
        <v>65</v>
      </c>
      <c r="C664" s="2">
        <v>8710</v>
      </c>
      <c r="D664" s="2">
        <v>1</v>
      </c>
      <c r="E664" s="2">
        <v>1</v>
      </c>
      <c r="F664" s="2">
        <v>111.2</v>
      </c>
      <c r="G664" t="str">
        <f t="shared" si="30"/>
        <v>Suðurland</v>
      </c>
      <c r="H664">
        <f t="shared" si="31"/>
        <v>111.2</v>
      </c>
      <c r="I664">
        <f t="shared" si="32"/>
        <v>17.107692307692307</v>
      </c>
    </row>
    <row r="665" spans="1:9" x14ac:dyDescent="0.45">
      <c r="A665" s="2">
        <v>2016</v>
      </c>
      <c r="B665" s="2" t="s">
        <v>65</v>
      </c>
      <c r="C665" s="2">
        <v>8710</v>
      </c>
      <c r="D665" s="2">
        <v>1</v>
      </c>
      <c r="E665" s="2">
        <v>1</v>
      </c>
      <c r="F665" s="2">
        <v>111.2</v>
      </c>
      <c r="G665" t="str">
        <f t="shared" si="30"/>
        <v>Suðurland</v>
      </c>
      <c r="H665">
        <f t="shared" si="31"/>
        <v>111.2</v>
      </c>
      <c r="I665">
        <f t="shared" si="32"/>
        <v>17.107692307692307</v>
      </c>
    </row>
    <row r="666" spans="1:9" x14ac:dyDescent="0.45">
      <c r="A666" s="2">
        <v>2018</v>
      </c>
      <c r="B666" s="2" t="s">
        <v>65</v>
      </c>
      <c r="C666" s="2">
        <v>8710</v>
      </c>
      <c r="D666" s="2">
        <v>4</v>
      </c>
      <c r="E666" s="2">
        <v>4</v>
      </c>
      <c r="F666" s="2">
        <v>139.93</v>
      </c>
      <c r="G666" t="str">
        <f t="shared" si="30"/>
        <v>Suðurland</v>
      </c>
      <c r="H666">
        <f t="shared" si="31"/>
        <v>559.72</v>
      </c>
      <c r="I666">
        <f t="shared" si="32"/>
        <v>86.110769230769236</v>
      </c>
    </row>
    <row r="667" spans="1:9" x14ac:dyDescent="0.45">
      <c r="A667" s="2">
        <v>2019</v>
      </c>
      <c r="B667" s="2" t="s">
        <v>65</v>
      </c>
      <c r="C667" s="2">
        <v>8710</v>
      </c>
      <c r="D667" s="2">
        <v>13</v>
      </c>
      <c r="E667" s="2">
        <v>3</v>
      </c>
      <c r="F667" s="2">
        <v>74.62</v>
      </c>
      <c r="G667" t="str">
        <f t="shared" si="30"/>
        <v>Suðurland</v>
      </c>
      <c r="H667">
        <f t="shared" si="31"/>
        <v>970.06000000000006</v>
      </c>
      <c r="I667">
        <f t="shared" si="32"/>
        <v>149.24</v>
      </c>
    </row>
    <row r="668" spans="1:9" x14ac:dyDescent="0.45">
      <c r="A668" s="2">
        <v>2020</v>
      </c>
      <c r="B668" s="2" t="s">
        <v>65</v>
      </c>
      <c r="C668" s="2">
        <v>8710</v>
      </c>
      <c r="D668" s="2">
        <v>2</v>
      </c>
      <c r="E668" s="2">
        <v>1</v>
      </c>
      <c r="F668" s="2">
        <v>93.55</v>
      </c>
      <c r="G668" t="str">
        <f t="shared" si="30"/>
        <v>Suðurland</v>
      </c>
      <c r="H668">
        <f t="shared" si="31"/>
        <v>187.1</v>
      </c>
      <c r="I668">
        <f t="shared" si="32"/>
        <v>28.784615384615385</v>
      </c>
    </row>
    <row r="669" spans="1:9" x14ac:dyDescent="0.45">
      <c r="A669" s="2">
        <v>2021</v>
      </c>
      <c r="B669" s="2" t="s">
        <v>65</v>
      </c>
      <c r="C669" s="2">
        <v>8710</v>
      </c>
      <c r="D669" s="2">
        <v>3</v>
      </c>
      <c r="E669" s="2">
        <v>1</v>
      </c>
      <c r="F669" s="2">
        <v>96.4</v>
      </c>
      <c r="G669" t="str">
        <f t="shared" si="30"/>
        <v>Suðurland</v>
      </c>
      <c r="H669">
        <f t="shared" si="31"/>
        <v>289.20000000000005</v>
      </c>
      <c r="I669">
        <f t="shared" si="32"/>
        <v>44.492307692307698</v>
      </c>
    </row>
    <row r="670" spans="1:9" x14ac:dyDescent="0.45">
      <c r="A670" s="2">
        <v>2022</v>
      </c>
      <c r="B670" s="2" t="s">
        <v>65</v>
      </c>
      <c r="C670" s="2">
        <v>8710</v>
      </c>
      <c r="D670" s="2">
        <v>3</v>
      </c>
      <c r="E670" s="2">
        <v>1</v>
      </c>
      <c r="F670" s="2">
        <v>102.83</v>
      </c>
      <c r="G670" t="str">
        <f t="shared" si="30"/>
        <v>Suðurland</v>
      </c>
      <c r="H670">
        <f t="shared" si="31"/>
        <v>308.49</v>
      </c>
      <c r="I670">
        <f t="shared" si="32"/>
        <v>47.46</v>
      </c>
    </row>
    <row r="671" spans="1:9" x14ac:dyDescent="0.45">
      <c r="A671" s="2">
        <v>2023</v>
      </c>
      <c r="B671" s="2" t="s">
        <v>65</v>
      </c>
      <c r="C671" s="2">
        <v>8710</v>
      </c>
      <c r="D671" s="2">
        <v>8</v>
      </c>
      <c r="E671" s="2">
        <v>4</v>
      </c>
      <c r="F671" s="2">
        <v>91.46</v>
      </c>
      <c r="G671" t="str">
        <f t="shared" si="30"/>
        <v>Suðurland</v>
      </c>
      <c r="H671">
        <f t="shared" si="31"/>
        <v>731.68</v>
      </c>
      <c r="I671">
        <f t="shared" si="32"/>
        <v>112.56615384615384</v>
      </c>
    </row>
    <row r="672" spans="1:9" x14ac:dyDescent="0.45">
      <c r="A672" s="2">
        <v>2024</v>
      </c>
      <c r="B672" s="2" t="s">
        <v>65</v>
      </c>
      <c r="C672" s="2">
        <v>8710</v>
      </c>
      <c r="D672" s="2">
        <v>4</v>
      </c>
      <c r="E672" s="2">
        <v>2</v>
      </c>
      <c r="F672" s="2">
        <v>144.80000000000001</v>
      </c>
      <c r="G672" t="str">
        <f t="shared" si="30"/>
        <v>Suðurland</v>
      </c>
      <c r="H672">
        <f t="shared" si="31"/>
        <v>579.20000000000005</v>
      </c>
      <c r="I672">
        <f t="shared" si="32"/>
        <v>89.107692307692318</v>
      </c>
    </row>
    <row r="673" spans="1:9" x14ac:dyDescent="0.45">
      <c r="A673" s="2">
        <v>2006</v>
      </c>
      <c r="B673" s="2" t="s">
        <v>66</v>
      </c>
      <c r="C673" s="2">
        <v>8716</v>
      </c>
      <c r="D673" s="2">
        <v>43</v>
      </c>
      <c r="E673" s="2">
        <v>18</v>
      </c>
      <c r="F673" s="2">
        <v>125.6</v>
      </c>
      <c r="G673" t="str">
        <f t="shared" si="30"/>
        <v>Suðurland</v>
      </c>
      <c r="H673">
        <f t="shared" si="31"/>
        <v>5400.8</v>
      </c>
      <c r="I673">
        <f t="shared" si="32"/>
        <v>830.89230769230767</v>
      </c>
    </row>
    <row r="674" spans="1:9" x14ac:dyDescent="0.45">
      <c r="A674" s="2">
        <v>2007</v>
      </c>
      <c r="B674" s="2" t="s">
        <v>66</v>
      </c>
      <c r="C674" s="2">
        <v>8716</v>
      </c>
      <c r="D674" s="2">
        <v>38</v>
      </c>
      <c r="E674" s="2">
        <v>20</v>
      </c>
      <c r="F674" s="2">
        <v>135.19999999999999</v>
      </c>
      <c r="G674" t="str">
        <f t="shared" si="30"/>
        <v>Suðurland</v>
      </c>
      <c r="H674">
        <f t="shared" si="31"/>
        <v>5137.5999999999995</v>
      </c>
      <c r="I674">
        <f t="shared" si="32"/>
        <v>790.39999999999986</v>
      </c>
    </row>
    <row r="675" spans="1:9" x14ac:dyDescent="0.45">
      <c r="A675" s="2">
        <v>2008</v>
      </c>
      <c r="B675" s="2" t="s">
        <v>66</v>
      </c>
      <c r="C675" s="2">
        <v>8716</v>
      </c>
      <c r="D675" s="2">
        <v>48</v>
      </c>
      <c r="E675" s="2">
        <v>28</v>
      </c>
      <c r="F675" s="2">
        <v>138.83000000000001</v>
      </c>
      <c r="G675" t="str">
        <f t="shared" si="30"/>
        <v>Suðurland</v>
      </c>
      <c r="H675">
        <f t="shared" si="31"/>
        <v>6663.84</v>
      </c>
      <c r="I675">
        <f t="shared" si="32"/>
        <v>1025.2061538461539</v>
      </c>
    </row>
    <row r="676" spans="1:9" x14ac:dyDescent="0.45">
      <c r="A676" s="2">
        <v>2009</v>
      </c>
      <c r="B676" s="2" t="s">
        <v>66</v>
      </c>
      <c r="C676" s="2">
        <v>8716</v>
      </c>
      <c r="D676" s="2">
        <v>18</v>
      </c>
      <c r="E676" s="2">
        <v>16</v>
      </c>
      <c r="F676" s="2">
        <v>176.28</v>
      </c>
      <c r="G676" t="str">
        <f t="shared" si="30"/>
        <v>Suðurland</v>
      </c>
      <c r="H676">
        <f t="shared" si="31"/>
        <v>3173.04</v>
      </c>
      <c r="I676">
        <f t="shared" si="32"/>
        <v>488.15999999999997</v>
      </c>
    </row>
    <row r="677" spans="1:9" x14ac:dyDescent="0.45">
      <c r="A677" s="2">
        <v>2010</v>
      </c>
      <c r="B677" s="2" t="s">
        <v>66</v>
      </c>
      <c r="C677" s="2">
        <v>8716</v>
      </c>
      <c r="D677" s="2">
        <v>17</v>
      </c>
      <c r="E677" s="2">
        <v>8</v>
      </c>
      <c r="F677" s="2">
        <v>118.54</v>
      </c>
      <c r="G677" t="str">
        <f t="shared" si="30"/>
        <v>Suðurland</v>
      </c>
      <c r="H677">
        <f t="shared" si="31"/>
        <v>2015.18</v>
      </c>
      <c r="I677">
        <f t="shared" si="32"/>
        <v>310.02769230769229</v>
      </c>
    </row>
    <row r="678" spans="1:9" x14ac:dyDescent="0.45">
      <c r="A678" s="2">
        <v>2011</v>
      </c>
      <c r="B678" s="2" t="s">
        <v>66</v>
      </c>
      <c r="C678" s="2">
        <v>8716</v>
      </c>
      <c r="D678" s="2">
        <v>19</v>
      </c>
      <c r="E678" s="2">
        <v>6</v>
      </c>
      <c r="F678" s="2">
        <v>101.64</v>
      </c>
      <c r="G678" t="str">
        <f t="shared" si="30"/>
        <v>Suðurland</v>
      </c>
      <c r="H678">
        <f t="shared" si="31"/>
        <v>1931.16</v>
      </c>
      <c r="I678">
        <f t="shared" si="32"/>
        <v>297.1015384615385</v>
      </c>
    </row>
    <row r="679" spans="1:9" x14ac:dyDescent="0.45">
      <c r="A679" s="2">
        <v>2012</v>
      </c>
      <c r="B679" s="2" t="s">
        <v>66</v>
      </c>
      <c r="C679" s="2">
        <v>8716</v>
      </c>
      <c r="D679" s="2">
        <v>2</v>
      </c>
      <c r="E679" s="2">
        <v>2</v>
      </c>
      <c r="F679" s="2">
        <v>125.7</v>
      </c>
      <c r="G679" t="str">
        <f t="shared" si="30"/>
        <v>Suðurland</v>
      </c>
      <c r="H679">
        <f t="shared" si="31"/>
        <v>251.4</v>
      </c>
      <c r="I679">
        <f t="shared" si="32"/>
        <v>38.676923076923075</v>
      </c>
    </row>
    <row r="680" spans="1:9" x14ac:dyDescent="0.45">
      <c r="A680" s="2">
        <v>2015</v>
      </c>
      <c r="B680" s="2" t="s">
        <v>66</v>
      </c>
      <c r="C680" s="2">
        <v>8716</v>
      </c>
      <c r="D680" s="2">
        <v>13</v>
      </c>
      <c r="E680" s="2">
        <v>3</v>
      </c>
      <c r="F680" s="2">
        <v>86.26</v>
      </c>
      <c r="G680" t="str">
        <f t="shared" si="30"/>
        <v>Suðurland</v>
      </c>
      <c r="H680">
        <f t="shared" si="31"/>
        <v>1121.3800000000001</v>
      </c>
      <c r="I680">
        <f t="shared" si="32"/>
        <v>172.52</v>
      </c>
    </row>
    <row r="681" spans="1:9" x14ac:dyDescent="0.45">
      <c r="A681" s="2">
        <v>2016</v>
      </c>
      <c r="B681" s="2" t="s">
        <v>66</v>
      </c>
      <c r="C681" s="2">
        <v>8716</v>
      </c>
      <c r="D681" s="2">
        <v>12</v>
      </c>
      <c r="E681" s="2">
        <v>4</v>
      </c>
      <c r="F681" s="2">
        <v>99.97</v>
      </c>
      <c r="G681" t="str">
        <f t="shared" ref="G681:G716" si="33">IF(OR(B681="Reykjavíkurborg",B681="Kópavogsbær",B681="Seltjarnarnesbær",B681="Garðabær",B681="Hafnarfjarðarkaupstaður",B681="Mosfellsbær",B681="Kjósarhreppur"),"Höfuðborgarsvæðið",IF(OR(B681="Reykjanesbær",B681="Grindavíkurbær",B681="Sveitarfélagið Vogar",B681="Sveitarfélagið Álftanes",B681="Suðurnesjabær"),"Suðurnes",IF(OR(B681="Akraneskaupstaður",B681="Borgarbyggð",B681="Stykkishólmur",B681="Stykkishólmsbær",B681="Grundarfjarðarbær",B681="Snæfellsbær",B681="Eyja- og Miklaholtshreppur",B681="Skorradalshreppur",B681="Hvalfjarðarsveit",B681="Dalabyggð"),"Vesturland",IF(OR(B681="Ísafjarðarbær",B681="Bolungarvíkurkaupstaður",B681="Reykhólahreppur",B681="Vesturbyggð",B681="Súðavíkurhreppur",B681="Árneshreppur",B681="Kaldrananeshreppur",B681="Strandabyggð"),"Vestfirðir",IF(OR(B681="Skagafjörður",B681="Húnaþing vestra",B681="Sveitarfélagið Skagaströnd",B681="Húnabyggð"),"Norðurland vestra",IF(OR(B681="Akureyrarbær",B681="Akureyri",B681="Fjallabyggð",B681="Dalvíkurbyggð",B681="Eyjafjarðarsveit",B681="Hörgársveit",B681="Svalbarðsstrandarhreppur",B681="Grýtubakkahreppur",B681="Norðurþing",B681="Tjörneshreppur",B681="Þingeyjarsveit",B681="Langanesbyggð"),"Norðurland eystra",IF(OR(B681="Fjarðabyggð",B681="Fjarðarbyggð",B681="Múlaþing",B681="Vopnafjarðarhreppur",B681="Fljótsdalshreppur"),"Austurland",IF(OR(B681="Vestmannaeyjar",B681="Sveitarfélagið Árborg",B681="Sveitarfélagið Hornafjörður",B681="Mýrdalshreppur",B681="Skarftárhreppur",B681="Ásahreppur",B681="Rangárþing eystra",B681="Rangárþing ytra",B681="Hrunamannahreppur",B681="Hveragerði",B681="Sveitarfélagið Ölfus",B681="Grímsnes- og Grafningshreppur",B681="Skeiða- og Gnúpverjahreppur",B681="Bláskógabyggð",B681="Flóahreppur"),"Suðurland","Óþekkt"))))))))</f>
        <v>Suðurland</v>
      </c>
      <c r="H681">
        <f t="shared" si="31"/>
        <v>1199.6399999999999</v>
      </c>
      <c r="I681">
        <f t="shared" si="32"/>
        <v>184.55999999999997</v>
      </c>
    </row>
    <row r="682" spans="1:9" x14ac:dyDescent="0.45">
      <c r="A682" s="2">
        <v>2017</v>
      </c>
      <c r="B682" s="2" t="s">
        <v>66</v>
      </c>
      <c r="C682" s="2">
        <v>8716</v>
      </c>
      <c r="D682" s="2">
        <v>9</v>
      </c>
      <c r="E682" s="2">
        <v>4</v>
      </c>
      <c r="F682" s="2">
        <v>108.49</v>
      </c>
      <c r="G682" t="str">
        <f t="shared" si="33"/>
        <v>Suðurland</v>
      </c>
      <c r="H682">
        <f t="shared" si="31"/>
        <v>976.41</v>
      </c>
      <c r="I682">
        <f t="shared" si="32"/>
        <v>150.21692307692308</v>
      </c>
    </row>
    <row r="683" spans="1:9" x14ac:dyDescent="0.45">
      <c r="A683" s="2">
        <v>2018</v>
      </c>
      <c r="B683" s="2" t="s">
        <v>66</v>
      </c>
      <c r="C683" s="2">
        <v>8716</v>
      </c>
      <c r="D683" s="2">
        <v>16</v>
      </c>
      <c r="E683" s="2">
        <v>11</v>
      </c>
      <c r="F683" s="2">
        <v>119.91</v>
      </c>
      <c r="G683" t="str">
        <f t="shared" si="33"/>
        <v>Suðurland</v>
      </c>
      <c r="H683">
        <f t="shared" si="31"/>
        <v>1918.56</v>
      </c>
      <c r="I683">
        <f t="shared" si="32"/>
        <v>295.16307692307691</v>
      </c>
    </row>
    <row r="684" spans="1:9" x14ac:dyDescent="0.45">
      <c r="A684" s="2">
        <v>2019</v>
      </c>
      <c r="B684" s="2" t="s">
        <v>66</v>
      </c>
      <c r="C684" s="2">
        <v>8716</v>
      </c>
      <c r="D684" s="2">
        <v>38</v>
      </c>
      <c r="E684" s="2">
        <v>10</v>
      </c>
      <c r="F684" s="2">
        <v>71.19</v>
      </c>
      <c r="G684" t="str">
        <f t="shared" si="33"/>
        <v>Suðurland</v>
      </c>
      <c r="H684">
        <f t="shared" si="31"/>
        <v>2705.22</v>
      </c>
      <c r="I684">
        <f t="shared" si="32"/>
        <v>416.18769230769226</v>
      </c>
    </row>
    <row r="685" spans="1:9" x14ac:dyDescent="0.45">
      <c r="A685" s="2">
        <v>2020</v>
      </c>
      <c r="B685" s="2" t="s">
        <v>66</v>
      </c>
      <c r="C685" s="2">
        <v>8716</v>
      </c>
      <c r="D685" s="2">
        <v>33</v>
      </c>
      <c r="E685" s="2">
        <v>15</v>
      </c>
      <c r="F685" s="2">
        <v>114.38</v>
      </c>
      <c r="G685" t="str">
        <f t="shared" si="33"/>
        <v>Suðurland</v>
      </c>
      <c r="H685">
        <f t="shared" si="31"/>
        <v>3774.54</v>
      </c>
      <c r="I685">
        <f t="shared" si="32"/>
        <v>580.69846153846152</v>
      </c>
    </row>
    <row r="686" spans="1:9" x14ac:dyDescent="0.45">
      <c r="A686" s="2">
        <v>2021</v>
      </c>
      <c r="B686" s="2" t="s">
        <v>66</v>
      </c>
      <c r="C686" s="2">
        <v>8716</v>
      </c>
      <c r="D686" s="2">
        <v>59</v>
      </c>
      <c r="E686" s="2">
        <v>25</v>
      </c>
      <c r="F686" s="2">
        <v>105.59</v>
      </c>
      <c r="G686" t="str">
        <f t="shared" si="33"/>
        <v>Suðurland</v>
      </c>
      <c r="H686">
        <f t="shared" si="31"/>
        <v>6229.81</v>
      </c>
      <c r="I686">
        <f t="shared" si="32"/>
        <v>958.43230769230775</v>
      </c>
    </row>
    <row r="687" spans="1:9" x14ac:dyDescent="0.45">
      <c r="A687" s="2">
        <v>2022</v>
      </c>
      <c r="B687" s="2" t="s">
        <v>66</v>
      </c>
      <c r="C687" s="2">
        <v>8716</v>
      </c>
      <c r="D687" s="2">
        <v>90</v>
      </c>
      <c r="E687" s="2">
        <v>31</v>
      </c>
      <c r="F687" s="2">
        <v>99.54</v>
      </c>
      <c r="G687" t="str">
        <f t="shared" si="33"/>
        <v>Suðurland</v>
      </c>
      <c r="H687">
        <f t="shared" si="31"/>
        <v>8958.6</v>
      </c>
      <c r="I687">
        <f t="shared" si="32"/>
        <v>1378.2461538461539</v>
      </c>
    </row>
    <row r="688" spans="1:9" x14ac:dyDescent="0.45">
      <c r="A688" s="2">
        <v>2023</v>
      </c>
      <c r="B688" s="2" t="s">
        <v>66</v>
      </c>
      <c r="C688" s="2">
        <v>8716</v>
      </c>
      <c r="D688" s="2">
        <v>41</v>
      </c>
      <c r="E688" s="2">
        <v>25</v>
      </c>
      <c r="F688" s="2">
        <v>123.63</v>
      </c>
      <c r="G688" t="str">
        <f t="shared" si="33"/>
        <v>Suðurland</v>
      </c>
      <c r="H688">
        <f t="shared" si="31"/>
        <v>5068.83</v>
      </c>
      <c r="I688">
        <f t="shared" si="32"/>
        <v>779.81999999999994</v>
      </c>
    </row>
    <row r="689" spans="1:9" x14ac:dyDescent="0.45">
      <c r="A689" s="2">
        <v>2024</v>
      </c>
      <c r="B689" s="2" t="s">
        <v>66</v>
      </c>
      <c r="C689" s="2">
        <v>8716</v>
      </c>
      <c r="D689" s="2">
        <v>54</v>
      </c>
      <c r="E689" s="2">
        <v>16</v>
      </c>
      <c r="F689" s="2">
        <v>114.12</v>
      </c>
      <c r="G689" t="str">
        <f t="shared" si="33"/>
        <v>Suðurland</v>
      </c>
      <c r="H689">
        <f t="shared" si="31"/>
        <v>6162.4800000000005</v>
      </c>
      <c r="I689">
        <f t="shared" si="32"/>
        <v>948.07384615384626</v>
      </c>
    </row>
    <row r="690" spans="1:9" x14ac:dyDescent="0.45">
      <c r="A690" s="2">
        <v>2006</v>
      </c>
      <c r="B690" s="2" t="s">
        <v>67</v>
      </c>
      <c r="C690" s="2">
        <v>8717</v>
      </c>
      <c r="D690" s="2">
        <v>18</v>
      </c>
      <c r="E690" s="2">
        <v>12</v>
      </c>
      <c r="F690" s="2">
        <v>176.66</v>
      </c>
      <c r="G690" t="str">
        <f t="shared" si="33"/>
        <v>Suðurland</v>
      </c>
      <c r="H690">
        <f t="shared" si="31"/>
        <v>3179.88</v>
      </c>
      <c r="I690">
        <f t="shared" si="32"/>
        <v>489.21230769230772</v>
      </c>
    </row>
    <row r="691" spans="1:9" x14ac:dyDescent="0.45">
      <c r="A691" s="2">
        <v>2007</v>
      </c>
      <c r="B691" s="2" t="s">
        <v>67</v>
      </c>
      <c r="C691" s="2">
        <v>8717</v>
      </c>
      <c r="D691" s="2">
        <v>32</v>
      </c>
      <c r="E691" s="2">
        <v>20</v>
      </c>
      <c r="F691" s="2">
        <v>146.47999999999999</v>
      </c>
      <c r="G691" t="str">
        <f t="shared" si="33"/>
        <v>Suðurland</v>
      </c>
      <c r="H691">
        <f t="shared" si="31"/>
        <v>4687.3599999999997</v>
      </c>
      <c r="I691">
        <f t="shared" si="32"/>
        <v>721.13230769230768</v>
      </c>
    </row>
    <row r="692" spans="1:9" x14ac:dyDescent="0.45">
      <c r="A692" s="2">
        <v>2008</v>
      </c>
      <c r="B692" s="2" t="s">
        <v>67</v>
      </c>
      <c r="C692" s="2">
        <v>8717</v>
      </c>
      <c r="D692" s="2">
        <v>9</v>
      </c>
      <c r="E692" s="2">
        <v>9</v>
      </c>
      <c r="F692" s="2">
        <v>178.27</v>
      </c>
      <c r="G692" t="str">
        <f t="shared" si="33"/>
        <v>Suðurland</v>
      </c>
      <c r="H692">
        <f t="shared" si="31"/>
        <v>1604.43</v>
      </c>
      <c r="I692">
        <f t="shared" si="32"/>
        <v>246.83538461538461</v>
      </c>
    </row>
    <row r="693" spans="1:9" x14ac:dyDescent="0.45">
      <c r="A693" s="2">
        <v>2009</v>
      </c>
      <c r="B693" s="2" t="s">
        <v>67</v>
      </c>
      <c r="C693" s="2">
        <v>8717</v>
      </c>
      <c r="D693" s="2">
        <v>6</v>
      </c>
      <c r="E693" s="2">
        <v>5</v>
      </c>
      <c r="F693" s="2">
        <v>212.4</v>
      </c>
      <c r="G693" t="str">
        <f t="shared" si="33"/>
        <v>Suðurland</v>
      </c>
      <c r="H693">
        <f t="shared" si="31"/>
        <v>1274.4000000000001</v>
      </c>
      <c r="I693">
        <f t="shared" si="32"/>
        <v>196.06153846153848</v>
      </c>
    </row>
    <row r="694" spans="1:9" x14ac:dyDescent="0.45">
      <c r="A694" s="2">
        <v>2010</v>
      </c>
      <c r="B694" s="2" t="s">
        <v>67</v>
      </c>
      <c r="C694" s="2">
        <v>8717</v>
      </c>
      <c r="D694" s="2">
        <v>7</v>
      </c>
      <c r="E694" s="2">
        <v>6</v>
      </c>
      <c r="F694" s="2">
        <v>203.06</v>
      </c>
      <c r="G694" t="str">
        <f t="shared" si="33"/>
        <v>Suðurland</v>
      </c>
      <c r="H694">
        <f t="shared" si="31"/>
        <v>1421.42</v>
      </c>
      <c r="I694">
        <f t="shared" si="32"/>
        <v>218.68</v>
      </c>
    </row>
    <row r="695" spans="1:9" x14ac:dyDescent="0.45">
      <c r="A695" s="2">
        <v>2011</v>
      </c>
      <c r="B695" s="2" t="s">
        <v>67</v>
      </c>
      <c r="C695" s="2">
        <v>8717</v>
      </c>
      <c r="D695" s="2">
        <v>1</v>
      </c>
      <c r="E695" s="2">
        <v>1</v>
      </c>
      <c r="F695" s="2">
        <v>140.19999999999999</v>
      </c>
      <c r="G695" t="str">
        <f t="shared" si="33"/>
        <v>Suðurland</v>
      </c>
      <c r="H695">
        <f t="shared" si="31"/>
        <v>140.19999999999999</v>
      </c>
      <c r="I695">
        <f t="shared" si="32"/>
        <v>21.569230769230767</v>
      </c>
    </row>
    <row r="696" spans="1:9" x14ac:dyDescent="0.45">
      <c r="A696" s="2">
        <v>2012</v>
      </c>
      <c r="B696" s="2" t="s">
        <v>67</v>
      </c>
      <c r="C696" s="2">
        <v>8717</v>
      </c>
      <c r="D696" s="2">
        <v>1</v>
      </c>
      <c r="E696" s="2">
        <v>1</v>
      </c>
      <c r="F696" s="2">
        <v>328.2</v>
      </c>
      <c r="G696" t="str">
        <f t="shared" si="33"/>
        <v>Suðurland</v>
      </c>
      <c r="H696">
        <f t="shared" si="31"/>
        <v>328.2</v>
      </c>
      <c r="I696">
        <f t="shared" si="32"/>
        <v>50.492307692307691</v>
      </c>
    </row>
    <row r="697" spans="1:9" x14ac:dyDescent="0.45">
      <c r="A697" s="2">
        <v>2013</v>
      </c>
      <c r="B697" s="2" t="s">
        <v>67</v>
      </c>
      <c r="C697" s="2">
        <v>8717</v>
      </c>
      <c r="D697" s="2">
        <v>3</v>
      </c>
      <c r="E697" s="2">
        <v>3</v>
      </c>
      <c r="F697" s="2">
        <v>184.13</v>
      </c>
      <c r="G697" t="str">
        <f t="shared" si="33"/>
        <v>Suðurland</v>
      </c>
      <c r="H697">
        <f t="shared" si="31"/>
        <v>552.39</v>
      </c>
      <c r="I697">
        <f t="shared" si="32"/>
        <v>84.983076923076922</v>
      </c>
    </row>
    <row r="698" spans="1:9" x14ac:dyDescent="0.45">
      <c r="A698" s="2">
        <v>2014</v>
      </c>
      <c r="B698" s="2" t="s">
        <v>67</v>
      </c>
      <c r="C698" s="2">
        <v>8717</v>
      </c>
      <c r="D698" s="2">
        <v>1</v>
      </c>
      <c r="E698" s="2">
        <v>1</v>
      </c>
      <c r="F698" s="2">
        <v>202.9</v>
      </c>
      <c r="G698" t="str">
        <f t="shared" si="33"/>
        <v>Suðurland</v>
      </c>
      <c r="H698">
        <f t="shared" si="31"/>
        <v>202.9</v>
      </c>
      <c r="I698">
        <f t="shared" si="32"/>
        <v>31.215384615384615</v>
      </c>
    </row>
    <row r="699" spans="1:9" x14ac:dyDescent="0.45">
      <c r="A699" s="2">
        <v>2015</v>
      </c>
      <c r="B699" s="2" t="s">
        <v>67</v>
      </c>
      <c r="C699" s="2">
        <v>8717</v>
      </c>
      <c r="D699" s="2">
        <v>1</v>
      </c>
      <c r="E699" s="2">
        <v>1</v>
      </c>
      <c r="F699" s="2">
        <v>192.6</v>
      </c>
      <c r="G699" t="str">
        <f t="shared" si="33"/>
        <v>Suðurland</v>
      </c>
      <c r="H699">
        <f t="shared" si="31"/>
        <v>192.6</v>
      </c>
      <c r="I699">
        <f t="shared" si="32"/>
        <v>29.630769230769229</v>
      </c>
    </row>
    <row r="700" spans="1:9" x14ac:dyDescent="0.45">
      <c r="A700" s="2">
        <v>2016</v>
      </c>
      <c r="B700" s="2" t="s">
        <v>67</v>
      </c>
      <c r="C700" s="2">
        <v>8717</v>
      </c>
      <c r="D700" s="2">
        <v>2</v>
      </c>
      <c r="E700" s="2">
        <v>2</v>
      </c>
      <c r="F700" s="2">
        <v>264.85000000000002</v>
      </c>
      <c r="G700" t="str">
        <f t="shared" si="33"/>
        <v>Suðurland</v>
      </c>
      <c r="H700">
        <f t="shared" si="31"/>
        <v>529.70000000000005</v>
      </c>
      <c r="I700">
        <f t="shared" si="32"/>
        <v>81.492307692307705</v>
      </c>
    </row>
    <row r="701" spans="1:9" x14ac:dyDescent="0.45">
      <c r="A701" s="2">
        <v>2017</v>
      </c>
      <c r="B701" s="2" t="s">
        <v>67</v>
      </c>
      <c r="C701" s="2">
        <v>8717</v>
      </c>
      <c r="D701" s="2">
        <v>1</v>
      </c>
      <c r="E701" s="2">
        <v>1</v>
      </c>
      <c r="F701" s="2">
        <v>113.2</v>
      </c>
      <c r="G701" t="str">
        <f t="shared" si="33"/>
        <v>Suðurland</v>
      </c>
      <c r="H701">
        <f t="shared" si="31"/>
        <v>113.2</v>
      </c>
      <c r="I701">
        <f t="shared" si="32"/>
        <v>17.415384615384617</v>
      </c>
    </row>
    <row r="702" spans="1:9" x14ac:dyDescent="0.45">
      <c r="A702" s="2">
        <v>2018</v>
      </c>
      <c r="B702" s="2" t="s">
        <v>67</v>
      </c>
      <c r="C702" s="2">
        <v>8717</v>
      </c>
      <c r="D702" s="2">
        <v>4</v>
      </c>
      <c r="E702" s="2">
        <v>3</v>
      </c>
      <c r="F702" s="2">
        <v>127.1</v>
      </c>
      <c r="G702" t="str">
        <f t="shared" si="33"/>
        <v>Suðurland</v>
      </c>
      <c r="H702">
        <f t="shared" si="31"/>
        <v>508.4</v>
      </c>
      <c r="I702">
        <f t="shared" si="32"/>
        <v>78.215384615384608</v>
      </c>
    </row>
    <row r="703" spans="1:9" x14ac:dyDescent="0.45">
      <c r="A703" s="2">
        <v>2019</v>
      </c>
      <c r="B703" s="2" t="s">
        <v>67</v>
      </c>
      <c r="C703" s="2">
        <v>8717</v>
      </c>
      <c r="D703" s="2">
        <v>12</v>
      </c>
      <c r="E703" s="2">
        <v>9</v>
      </c>
      <c r="F703" s="2">
        <v>140.1</v>
      </c>
      <c r="G703" t="str">
        <f t="shared" si="33"/>
        <v>Suðurland</v>
      </c>
      <c r="H703">
        <f t="shared" si="31"/>
        <v>1681.1999999999998</v>
      </c>
      <c r="I703">
        <f t="shared" si="32"/>
        <v>258.64615384615382</v>
      </c>
    </row>
    <row r="704" spans="1:9" x14ac:dyDescent="0.45">
      <c r="A704" s="2">
        <v>2020</v>
      </c>
      <c r="B704" s="2" t="s">
        <v>67</v>
      </c>
      <c r="C704" s="2">
        <v>8717</v>
      </c>
      <c r="D704" s="2">
        <v>51</v>
      </c>
      <c r="E704" s="2">
        <v>15</v>
      </c>
      <c r="F704" s="2">
        <v>97.81</v>
      </c>
      <c r="G704" t="str">
        <f t="shared" si="33"/>
        <v>Suðurland</v>
      </c>
      <c r="H704">
        <f t="shared" si="31"/>
        <v>4988.3100000000004</v>
      </c>
      <c r="I704">
        <f t="shared" si="32"/>
        <v>767.43230769230775</v>
      </c>
    </row>
    <row r="705" spans="1:9" x14ac:dyDescent="0.45">
      <c r="A705" s="2">
        <v>2021</v>
      </c>
      <c r="B705" s="2" t="s">
        <v>67</v>
      </c>
      <c r="C705" s="2">
        <v>8717</v>
      </c>
      <c r="D705" s="2">
        <v>44</v>
      </c>
      <c r="E705" s="2">
        <v>19</v>
      </c>
      <c r="F705" s="2">
        <v>106.53</v>
      </c>
      <c r="G705" t="str">
        <f t="shared" si="33"/>
        <v>Suðurland</v>
      </c>
      <c r="H705">
        <f t="shared" si="31"/>
        <v>4687.32</v>
      </c>
      <c r="I705">
        <f t="shared" si="32"/>
        <v>721.12615384615378</v>
      </c>
    </row>
    <row r="706" spans="1:9" x14ac:dyDescent="0.45">
      <c r="A706" s="2">
        <v>2022</v>
      </c>
      <c r="B706" s="2" t="s">
        <v>67</v>
      </c>
      <c r="C706" s="2">
        <v>8717</v>
      </c>
      <c r="D706" s="2">
        <v>19</v>
      </c>
      <c r="E706" s="2">
        <v>13</v>
      </c>
      <c r="F706" s="2">
        <v>126.49</v>
      </c>
      <c r="G706" t="str">
        <f t="shared" si="33"/>
        <v>Suðurland</v>
      </c>
      <c r="H706">
        <f t="shared" ref="H706:H771" si="34">F706*D706</f>
        <v>2403.31</v>
      </c>
      <c r="I706">
        <f t="shared" si="32"/>
        <v>369.74</v>
      </c>
    </row>
    <row r="707" spans="1:9" x14ac:dyDescent="0.45">
      <c r="A707" s="2">
        <v>2023</v>
      </c>
      <c r="B707" s="2" t="s">
        <v>67</v>
      </c>
      <c r="C707" s="2">
        <v>8717</v>
      </c>
      <c r="D707" s="2">
        <v>64</v>
      </c>
      <c r="E707" s="2">
        <v>29</v>
      </c>
      <c r="F707" s="2">
        <v>109.71</v>
      </c>
      <c r="G707" t="str">
        <f t="shared" si="33"/>
        <v>Suðurland</v>
      </c>
      <c r="H707">
        <f t="shared" si="34"/>
        <v>7021.44</v>
      </c>
      <c r="I707">
        <f t="shared" ref="I707:I770" si="35">H707/6.5</f>
        <v>1080.2215384615383</v>
      </c>
    </row>
    <row r="708" spans="1:9" x14ac:dyDescent="0.45">
      <c r="A708" s="2">
        <v>2024</v>
      </c>
      <c r="B708" s="2" t="s">
        <v>67</v>
      </c>
      <c r="C708" s="2">
        <v>8717</v>
      </c>
      <c r="D708" s="2">
        <v>44</v>
      </c>
      <c r="E708" s="2">
        <v>13</v>
      </c>
      <c r="F708" s="2">
        <v>100.77</v>
      </c>
      <c r="G708" t="str">
        <f t="shared" si="33"/>
        <v>Suðurland</v>
      </c>
      <c r="H708">
        <f t="shared" si="34"/>
        <v>4433.88</v>
      </c>
      <c r="I708">
        <f t="shared" si="35"/>
        <v>682.13538461538462</v>
      </c>
    </row>
    <row r="709" spans="1:9" x14ac:dyDescent="0.45">
      <c r="A709" s="2">
        <v>2006</v>
      </c>
      <c r="B709" s="2" t="s">
        <v>68</v>
      </c>
      <c r="C709" s="2">
        <v>8719</v>
      </c>
      <c r="D709" s="2">
        <v>4</v>
      </c>
      <c r="E709" s="2">
        <v>3</v>
      </c>
      <c r="F709" s="2">
        <v>198.25</v>
      </c>
      <c r="G709" t="str">
        <f t="shared" si="33"/>
        <v>Suðurland</v>
      </c>
      <c r="H709">
        <f t="shared" si="34"/>
        <v>793</v>
      </c>
      <c r="I709">
        <f t="shared" si="35"/>
        <v>122</v>
      </c>
    </row>
    <row r="710" spans="1:9" x14ac:dyDescent="0.45">
      <c r="A710" s="2">
        <v>2007</v>
      </c>
      <c r="B710" s="2" t="s">
        <v>68</v>
      </c>
      <c r="C710" s="2">
        <v>8719</v>
      </c>
      <c r="D710" s="2">
        <v>5</v>
      </c>
      <c r="E710" s="2">
        <v>5</v>
      </c>
      <c r="F710" s="2">
        <v>169.04</v>
      </c>
      <c r="G710" t="str">
        <f t="shared" si="33"/>
        <v>Suðurland</v>
      </c>
      <c r="H710">
        <f t="shared" si="34"/>
        <v>845.19999999999993</v>
      </c>
      <c r="I710">
        <f t="shared" si="35"/>
        <v>130.03076923076921</v>
      </c>
    </row>
    <row r="711" spans="1:9" x14ac:dyDescent="0.45">
      <c r="A711" s="2">
        <v>2008</v>
      </c>
      <c r="B711" s="2" t="s">
        <v>68</v>
      </c>
      <c r="C711" s="2">
        <v>8719</v>
      </c>
      <c r="D711" s="2">
        <v>18</v>
      </c>
      <c r="E711" s="2">
        <v>11</v>
      </c>
      <c r="F711" s="2">
        <v>133.91</v>
      </c>
      <c r="G711" t="str">
        <f t="shared" si="33"/>
        <v>Suðurland</v>
      </c>
      <c r="H711">
        <f t="shared" si="34"/>
        <v>2410.38</v>
      </c>
      <c r="I711">
        <f t="shared" si="35"/>
        <v>370.8276923076923</v>
      </c>
    </row>
    <row r="712" spans="1:9" x14ac:dyDescent="0.45">
      <c r="A712" s="2">
        <v>2009</v>
      </c>
      <c r="B712" s="2" t="s">
        <v>68</v>
      </c>
      <c r="C712" s="2">
        <v>8719</v>
      </c>
      <c r="D712" s="2">
        <v>7</v>
      </c>
      <c r="E712" s="2">
        <v>7</v>
      </c>
      <c r="F712" s="2">
        <v>242.64</v>
      </c>
      <c r="G712" t="str">
        <f t="shared" si="33"/>
        <v>Suðurland</v>
      </c>
      <c r="H712">
        <f t="shared" si="34"/>
        <v>1698.48</v>
      </c>
      <c r="I712">
        <f t="shared" si="35"/>
        <v>261.30461538461537</v>
      </c>
    </row>
    <row r="713" spans="1:9" x14ac:dyDescent="0.45">
      <c r="A713" s="2">
        <v>2010</v>
      </c>
      <c r="B713" s="2" t="s">
        <v>68</v>
      </c>
      <c r="C713" s="2">
        <v>8719</v>
      </c>
      <c r="D713" s="2">
        <v>1</v>
      </c>
      <c r="E713" s="2">
        <v>1</v>
      </c>
      <c r="F713" s="2">
        <v>251.8</v>
      </c>
      <c r="G713" t="str">
        <f t="shared" si="33"/>
        <v>Suðurland</v>
      </c>
      <c r="H713">
        <f t="shared" si="34"/>
        <v>251.8</v>
      </c>
      <c r="I713">
        <f t="shared" si="35"/>
        <v>38.738461538461543</v>
      </c>
    </row>
    <row r="714" spans="1:9" x14ac:dyDescent="0.45">
      <c r="A714" s="2">
        <v>2011</v>
      </c>
      <c r="B714" s="2" t="s">
        <v>68</v>
      </c>
      <c r="C714" s="2">
        <v>8719</v>
      </c>
      <c r="D714" s="2">
        <v>2</v>
      </c>
      <c r="E714" s="2">
        <v>2</v>
      </c>
      <c r="F714" s="2">
        <v>192.1</v>
      </c>
      <c r="G714" t="str">
        <f t="shared" si="33"/>
        <v>Suðurland</v>
      </c>
      <c r="H714">
        <f t="shared" si="34"/>
        <v>384.2</v>
      </c>
      <c r="I714">
        <f t="shared" si="35"/>
        <v>59.107692307692304</v>
      </c>
    </row>
    <row r="715" spans="1:9" x14ac:dyDescent="0.45">
      <c r="A715" s="2">
        <v>2013</v>
      </c>
      <c r="B715" s="2" t="s">
        <v>68</v>
      </c>
      <c r="C715" s="2">
        <v>8719</v>
      </c>
      <c r="D715" s="2">
        <v>1</v>
      </c>
      <c r="E715" s="2">
        <v>1</v>
      </c>
      <c r="F715" s="2">
        <v>214.8</v>
      </c>
      <c r="G715" t="str">
        <f t="shared" si="33"/>
        <v>Suðurland</v>
      </c>
      <c r="H715">
        <f t="shared" si="34"/>
        <v>214.8</v>
      </c>
      <c r="I715">
        <f t="shared" si="35"/>
        <v>33.04615384615385</v>
      </c>
    </row>
    <row r="716" spans="1:9" x14ac:dyDescent="0.45">
      <c r="A716" s="2">
        <v>2014</v>
      </c>
      <c r="B716" s="2" t="s">
        <v>68</v>
      </c>
      <c r="C716" s="2">
        <v>8719</v>
      </c>
      <c r="D716" s="2">
        <v>1</v>
      </c>
      <c r="E716" s="2">
        <v>1</v>
      </c>
      <c r="F716" s="2">
        <v>236</v>
      </c>
      <c r="G716" t="str">
        <f t="shared" si="33"/>
        <v>Suðurland</v>
      </c>
      <c r="H716">
        <f t="shared" si="34"/>
        <v>236</v>
      </c>
      <c r="I716">
        <f t="shared" si="35"/>
        <v>36.307692307692307</v>
      </c>
    </row>
    <row r="717" spans="1:9" x14ac:dyDescent="0.45">
      <c r="A717" s="2">
        <v>2016</v>
      </c>
      <c r="B717" s="2" t="s">
        <v>68</v>
      </c>
      <c r="C717" s="2">
        <v>8719</v>
      </c>
      <c r="D717" s="2">
        <v>4</v>
      </c>
      <c r="E717" s="2">
        <v>4</v>
      </c>
      <c r="F717" s="2">
        <v>137.69999999999999</v>
      </c>
      <c r="G717" t="str">
        <f t="shared" ref="G717:G771" si="36">IF(OR(B717="Reykjavíkurborg",B717="Kópavogsbær",B717="Seltjarnarnesbær",B717="Garðabær",B717="Hafnarfjarðarkaupstaður",B717="Mosfellsbær",B717="Kjósarhreppur"),"Höfuðborgarsvæðið",IF(OR(B717="Reykjanesbær",B717="Grindavíkurbær",B717="Sveitarfélagið Vogar",B717="Sveitarfélagið Álftanes",B717="Suðurnesjabær"),"Suðurnes",IF(OR(B717="Akraneskaupstaður",B717="Borgarbyggð",B717="Stykkishólmur",B717="Stykkishólmsbær",B717="Grundarfjarðarbær",B717="Snæfellsbær",B717="Eyja- og Miklaholtshreppur",B717="Skorradalshreppur",B717="Hvalfjarðarsveit",B717="Dalabyggð"),"Vesturland",IF(OR(B717="Ísafjarðarbær",B717="Bolungarvíkurkaupstaður",B717="Reykhólahreppur",B717="Vesturbyggð",B717="Súðavíkurhreppur",B717="Árneshreppur",B717="Kaldrananeshreppur",B717="Strandabyggð"),"Vestfirðir",IF(OR(B717="Skagafjörður",B717="Húnaþing vestra",B717="Sveitarfélagið Skagaströnd",B717="Húnabyggð"),"Norðurland vestra",IF(OR(B717="Akureyrarbær",B717="Akureyri",B717="Fjallabyggð",B717="Dalvíkurbyggð",B717="Eyjafjarðarsveit",B717="Hörgársveit",B717="Svalbarðsstrandarhreppur",B717="Grýtubakkahreppur",B717="Norðurþing",B717="Tjörneshreppur",B717="Þingeyjarsveit",B717="Langanesbyggð"),"Norðurland eystra",IF(OR(B717="Fjarðabyggð",B717="Fjarðarbyggð",B717="Múlaþing",B717="Vopnafjarðarhreppur",B717="Fljótsdalshreppur"),"Austurland",IF(OR(B717="Vestmannaeyjar",B717="Sveitarfélagið Árborg",B717="Sveitarfélagið Hornafjörður",B717="Mýrdalshreppur",B717="Skarftárhreppur",B717="Ásahreppur",B717="Rangárþing eystra",B717="Rangárþing ytra",B717="Hrunamannahreppur",B717="Hveragerði",B717="Sveitarfélagið Ölfus",B717="Grímsnes- og Grafningshreppur",B717="Skeiða- og Gnúpverjahreppur",B717="Bláskógabyggð",B717="Flóahreppur"),"Suðurland","Óþekkt"))))))))</f>
        <v>Suðurland</v>
      </c>
      <c r="H717">
        <f t="shared" si="34"/>
        <v>550.79999999999995</v>
      </c>
      <c r="I717">
        <f t="shared" si="35"/>
        <v>84.738461538461536</v>
      </c>
    </row>
    <row r="718" spans="1:9" x14ac:dyDescent="0.45">
      <c r="A718" s="2">
        <v>2018</v>
      </c>
      <c r="B718" s="2" t="s">
        <v>68</v>
      </c>
      <c r="C718" s="2">
        <v>8719</v>
      </c>
      <c r="D718" s="2">
        <v>1</v>
      </c>
      <c r="E718" s="2">
        <v>1</v>
      </c>
      <c r="F718" s="2">
        <v>107.6</v>
      </c>
      <c r="G718" t="str">
        <f t="shared" si="36"/>
        <v>Suðurland</v>
      </c>
      <c r="H718">
        <f t="shared" si="34"/>
        <v>107.6</v>
      </c>
      <c r="I718">
        <f t="shared" si="35"/>
        <v>16.553846153846152</v>
      </c>
    </row>
    <row r="719" spans="1:9" x14ac:dyDescent="0.45">
      <c r="A719" s="2">
        <v>2019</v>
      </c>
      <c r="B719" s="2" t="s">
        <v>68</v>
      </c>
      <c r="C719" s="2">
        <v>8719</v>
      </c>
      <c r="D719" s="2">
        <v>3</v>
      </c>
      <c r="E719" s="2">
        <v>3</v>
      </c>
      <c r="F719" s="2">
        <v>179.83</v>
      </c>
      <c r="G719" t="str">
        <f t="shared" si="36"/>
        <v>Suðurland</v>
      </c>
      <c r="H719">
        <f t="shared" si="34"/>
        <v>539.49</v>
      </c>
      <c r="I719">
        <f t="shared" si="35"/>
        <v>82.998461538461541</v>
      </c>
    </row>
    <row r="720" spans="1:9" x14ac:dyDescent="0.45">
      <c r="A720" s="2">
        <v>2020</v>
      </c>
      <c r="B720" s="2" t="s">
        <v>68</v>
      </c>
      <c r="C720" s="2">
        <v>8719</v>
      </c>
      <c r="D720" s="2">
        <v>1</v>
      </c>
      <c r="E720" s="2">
        <v>1</v>
      </c>
      <c r="F720" s="2">
        <v>86.2</v>
      </c>
      <c r="G720" t="str">
        <f t="shared" si="36"/>
        <v>Suðurland</v>
      </c>
      <c r="H720">
        <f t="shared" si="34"/>
        <v>86.2</v>
      </c>
      <c r="I720">
        <f t="shared" si="35"/>
        <v>13.261538461538462</v>
      </c>
    </row>
    <row r="721" spans="1:9" x14ac:dyDescent="0.45">
      <c r="A721" s="2">
        <v>2021</v>
      </c>
      <c r="B721" s="2" t="s">
        <v>68</v>
      </c>
      <c r="C721" s="2">
        <v>8719</v>
      </c>
      <c r="D721" s="2">
        <v>2</v>
      </c>
      <c r="E721" s="2">
        <v>1</v>
      </c>
      <c r="F721" s="2">
        <v>106</v>
      </c>
      <c r="G721" t="str">
        <f t="shared" si="36"/>
        <v>Suðurland</v>
      </c>
      <c r="H721">
        <f t="shared" si="34"/>
        <v>212</v>
      </c>
      <c r="I721">
        <f t="shared" si="35"/>
        <v>32.615384615384613</v>
      </c>
    </row>
    <row r="722" spans="1:9" x14ac:dyDescent="0.45">
      <c r="A722" s="2">
        <v>2023</v>
      </c>
      <c r="B722" s="2" t="s">
        <v>68</v>
      </c>
      <c r="C722" s="2">
        <v>8719</v>
      </c>
      <c r="D722" s="2">
        <v>2</v>
      </c>
      <c r="E722" s="2">
        <v>2</v>
      </c>
      <c r="F722" s="2">
        <v>168.85</v>
      </c>
      <c r="G722" t="str">
        <f t="shared" si="36"/>
        <v>Suðurland</v>
      </c>
      <c r="H722">
        <f t="shared" si="34"/>
        <v>337.7</v>
      </c>
      <c r="I722">
        <f t="shared" si="35"/>
        <v>51.95384615384615</v>
      </c>
    </row>
    <row r="723" spans="1:9" x14ac:dyDescent="0.45">
      <c r="A723" s="2">
        <v>2024</v>
      </c>
      <c r="B723" s="2" t="s">
        <v>68</v>
      </c>
      <c r="C723" s="2">
        <v>8719</v>
      </c>
      <c r="D723" s="2">
        <v>9</v>
      </c>
      <c r="E723" s="2">
        <v>3</v>
      </c>
      <c r="F723" s="2">
        <v>111.49</v>
      </c>
      <c r="G723" t="str">
        <f t="shared" si="36"/>
        <v>Suðurland</v>
      </c>
      <c r="H723">
        <f t="shared" si="34"/>
        <v>1003.41</v>
      </c>
      <c r="I723">
        <f t="shared" si="35"/>
        <v>154.37076923076921</v>
      </c>
    </row>
    <row r="724" spans="1:9" x14ac:dyDescent="0.45">
      <c r="A724" s="2">
        <v>2006</v>
      </c>
      <c r="B724" s="2" t="s">
        <v>69</v>
      </c>
      <c r="C724" s="2">
        <v>8720</v>
      </c>
      <c r="D724" s="2">
        <v>5</v>
      </c>
      <c r="E724" s="2">
        <v>5</v>
      </c>
      <c r="F724" s="2">
        <v>165.18</v>
      </c>
      <c r="G724" t="str">
        <f t="shared" si="36"/>
        <v>Suðurland</v>
      </c>
      <c r="H724">
        <f t="shared" si="34"/>
        <v>825.90000000000009</v>
      </c>
      <c r="I724">
        <f t="shared" si="35"/>
        <v>127.06153846153848</v>
      </c>
    </row>
    <row r="725" spans="1:9" x14ac:dyDescent="0.45">
      <c r="A725" s="2">
        <v>2007</v>
      </c>
      <c r="B725" s="2" t="s">
        <v>69</v>
      </c>
      <c r="C725" s="2">
        <v>8720</v>
      </c>
      <c r="D725" s="2">
        <v>6</v>
      </c>
      <c r="E725" s="2">
        <v>3</v>
      </c>
      <c r="F725" s="2">
        <v>103.25</v>
      </c>
      <c r="G725" t="str">
        <f t="shared" si="36"/>
        <v>Suðurland</v>
      </c>
      <c r="H725">
        <f t="shared" si="34"/>
        <v>619.5</v>
      </c>
      <c r="I725">
        <f t="shared" si="35"/>
        <v>95.307692307692307</v>
      </c>
    </row>
    <row r="726" spans="1:9" x14ac:dyDescent="0.45">
      <c r="A726" s="2">
        <v>2008</v>
      </c>
      <c r="B726" s="2" t="s">
        <v>69</v>
      </c>
      <c r="C726" s="2">
        <v>8720</v>
      </c>
      <c r="D726" s="2">
        <v>12</v>
      </c>
      <c r="E726" s="2">
        <v>8</v>
      </c>
      <c r="F726" s="2">
        <v>170.33</v>
      </c>
      <c r="G726" t="str">
        <f t="shared" si="36"/>
        <v>Suðurland</v>
      </c>
      <c r="H726">
        <f t="shared" si="34"/>
        <v>2043.96</v>
      </c>
      <c r="I726">
        <f t="shared" si="35"/>
        <v>314.45538461538462</v>
      </c>
    </row>
    <row r="727" spans="1:9" x14ac:dyDescent="0.45">
      <c r="A727" s="2">
        <v>2009</v>
      </c>
      <c r="B727" s="2" t="s">
        <v>69</v>
      </c>
      <c r="C727" s="2">
        <v>8720</v>
      </c>
      <c r="D727" s="2">
        <v>2</v>
      </c>
      <c r="E727" s="2">
        <v>2</v>
      </c>
      <c r="F727" s="2">
        <v>214.55</v>
      </c>
      <c r="G727" t="str">
        <f t="shared" si="36"/>
        <v>Suðurland</v>
      </c>
      <c r="H727">
        <f t="shared" si="34"/>
        <v>429.1</v>
      </c>
      <c r="I727">
        <f t="shared" si="35"/>
        <v>66.015384615384619</v>
      </c>
    </row>
    <row r="728" spans="1:9" x14ac:dyDescent="0.45">
      <c r="A728" s="2">
        <v>2010</v>
      </c>
      <c r="B728" s="2" t="s">
        <v>69</v>
      </c>
      <c r="C728" s="2">
        <v>8720</v>
      </c>
      <c r="D728" s="2">
        <v>2</v>
      </c>
      <c r="E728" s="2">
        <v>2</v>
      </c>
      <c r="F728" s="2">
        <v>113.2</v>
      </c>
      <c r="G728" t="str">
        <f t="shared" si="36"/>
        <v>Suðurland</v>
      </c>
      <c r="H728">
        <f t="shared" si="34"/>
        <v>226.4</v>
      </c>
      <c r="I728">
        <f t="shared" si="35"/>
        <v>34.830769230769235</v>
      </c>
    </row>
    <row r="729" spans="1:9" x14ac:dyDescent="0.45">
      <c r="A729" s="2">
        <v>2012</v>
      </c>
      <c r="B729" s="2" t="s">
        <v>69</v>
      </c>
      <c r="C729" s="2">
        <v>8720</v>
      </c>
      <c r="D729" s="2">
        <v>1</v>
      </c>
      <c r="E729" s="2">
        <v>1</v>
      </c>
      <c r="F729" s="2">
        <v>572.4</v>
      </c>
      <c r="G729" t="str">
        <f t="shared" si="36"/>
        <v>Suðurland</v>
      </c>
      <c r="H729">
        <f t="shared" si="34"/>
        <v>572.4</v>
      </c>
      <c r="I729">
        <f t="shared" si="35"/>
        <v>88.061538461538461</v>
      </c>
    </row>
    <row r="730" spans="1:9" x14ac:dyDescent="0.45">
      <c r="A730" s="2">
        <v>2014</v>
      </c>
      <c r="B730" s="2" t="s">
        <v>69</v>
      </c>
      <c r="C730" s="2">
        <v>8720</v>
      </c>
      <c r="D730" s="2">
        <v>3</v>
      </c>
      <c r="E730" s="2">
        <v>3</v>
      </c>
      <c r="F730" s="2">
        <v>95.03</v>
      </c>
      <c r="G730" t="str">
        <f t="shared" si="36"/>
        <v>Suðurland</v>
      </c>
      <c r="H730">
        <f t="shared" si="34"/>
        <v>285.09000000000003</v>
      </c>
      <c r="I730">
        <f t="shared" si="35"/>
        <v>43.860000000000007</v>
      </c>
    </row>
    <row r="731" spans="1:9" x14ac:dyDescent="0.45">
      <c r="A731" s="2">
        <v>2016</v>
      </c>
      <c r="B731" s="2" t="s">
        <v>69</v>
      </c>
      <c r="C731" s="2">
        <v>8720</v>
      </c>
      <c r="D731" s="2">
        <v>2</v>
      </c>
      <c r="E731" s="2">
        <v>2</v>
      </c>
      <c r="F731" s="2">
        <v>94.2</v>
      </c>
      <c r="G731" t="str">
        <f t="shared" si="36"/>
        <v>Suðurland</v>
      </c>
      <c r="H731">
        <f t="shared" si="34"/>
        <v>188.4</v>
      </c>
      <c r="I731">
        <f t="shared" si="35"/>
        <v>28.984615384615385</v>
      </c>
    </row>
    <row r="732" spans="1:9" x14ac:dyDescent="0.45">
      <c r="A732" s="2">
        <v>2019</v>
      </c>
      <c r="B732" s="2" t="s">
        <v>69</v>
      </c>
      <c r="C732" s="2">
        <v>8720</v>
      </c>
      <c r="D732" s="2">
        <v>7</v>
      </c>
      <c r="E732" s="2">
        <v>5</v>
      </c>
      <c r="F732" s="2">
        <v>118.16</v>
      </c>
      <c r="G732" t="str">
        <f t="shared" si="36"/>
        <v>Suðurland</v>
      </c>
      <c r="H732">
        <f t="shared" si="34"/>
        <v>827.12</v>
      </c>
      <c r="I732">
        <f t="shared" si="35"/>
        <v>127.24923076923076</v>
      </c>
    </row>
    <row r="733" spans="1:9" x14ac:dyDescent="0.45">
      <c r="A733" s="2">
        <v>2020</v>
      </c>
      <c r="B733" s="2" t="s">
        <v>69</v>
      </c>
      <c r="C733" s="2">
        <v>8720</v>
      </c>
      <c r="D733" s="2">
        <v>4</v>
      </c>
      <c r="E733" s="2">
        <v>3</v>
      </c>
      <c r="F733" s="2">
        <v>104.93</v>
      </c>
      <c r="G733" t="str">
        <f t="shared" si="36"/>
        <v>Suðurland</v>
      </c>
      <c r="H733">
        <f t="shared" si="34"/>
        <v>419.72</v>
      </c>
      <c r="I733">
        <f t="shared" si="35"/>
        <v>64.572307692307703</v>
      </c>
    </row>
    <row r="734" spans="1:9" x14ac:dyDescent="0.45">
      <c r="A734" s="2">
        <v>2021</v>
      </c>
      <c r="B734" s="2" t="s">
        <v>69</v>
      </c>
      <c r="C734" s="2">
        <v>8720</v>
      </c>
      <c r="D734" s="2">
        <v>5</v>
      </c>
      <c r="E734" s="2">
        <v>5</v>
      </c>
      <c r="F734" s="2">
        <v>138.16</v>
      </c>
      <c r="G734" t="str">
        <f t="shared" si="36"/>
        <v>Suðurland</v>
      </c>
      <c r="H734">
        <f t="shared" si="34"/>
        <v>690.8</v>
      </c>
      <c r="I734">
        <f t="shared" si="35"/>
        <v>106.27692307692307</v>
      </c>
    </row>
    <row r="735" spans="1:9" x14ac:dyDescent="0.45">
      <c r="A735" s="2">
        <v>2022</v>
      </c>
      <c r="B735" s="2" t="s">
        <v>69</v>
      </c>
      <c r="C735" s="2">
        <v>8720</v>
      </c>
      <c r="D735" s="2">
        <v>4</v>
      </c>
      <c r="E735" s="2">
        <v>4</v>
      </c>
      <c r="F735" s="2">
        <v>131</v>
      </c>
      <c r="G735" t="str">
        <f t="shared" si="36"/>
        <v>Suðurland</v>
      </c>
      <c r="H735">
        <f t="shared" si="34"/>
        <v>524</v>
      </c>
      <c r="I735">
        <f t="shared" si="35"/>
        <v>80.615384615384613</v>
      </c>
    </row>
    <row r="736" spans="1:9" x14ac:dyDescent="0.45">
      <c r="A736" s="2">
        <v>2024</v>
      </c>
      <c r="B736" s="2" t="s">
        <v>69</v>
      </c>
      <c r="C736" s="2">
        <v>8720</v>
      </c>
      <c r="D736" s="2">
        <v>4</v>
      </c>
      <c r="E736" s="2">
        <v>4</v>
      </c>
      <c r="F736" s="2">
        <v>93.15</v>
      </c>
      <c r="G736" t="str">
        <f t="shared" si="36"/>
        <v>Suðurland</v>
      </c>
      <c r="H736">
        <f t="shared" si="34"/>
        <v>372.6</v>
      </c>
      <c r="I736">
        <f t="shared" si="35"/>
        <v>57.323076923076925</v>
      </c>
    </row>
    <row r="737" spans="1:9" x14ac:dyDescent="0.45">
      <c r="A737" s="2">
        <v>2006</v>
      </c>
      <c r="B737" s="2" t="s">
        <v>70</v>
      </c>
      <c r="C737" s="2">
        <v>8721</v>
      </c>
      <c r="D737" s="2">
        <v>7</v>
      </c>
      <c r="E737" s="2">
        <v>7</v>
      </c>
      <c r="F737" s="2">
        <v>202.56</v>
      </c>
      <c r="G737" t="str">
        <f t="shared" si="36"/>
        <v>Suðurland</v>
      </c>
      <c r="H737">
        <f t="shared" si="34"/>
        <v>1417.92</v>
      </c>
      <c r="I737">
        <f t="shared" si="35"/>
        <v>218.14153846153846</v>
      </c>
    </row>
    <row r="738" spans="1:9" x14ac:dyDescent="0.45">
      <c r="A738" s="2">
        <v>2007</v>
      </c>
      <c r="B738" s="2" t="s">
        <v>70</v>
      </c>
      <c r="C738" s="2">
        <v>8721</v>
      </c>
      <c r="D738" s="2">
        <v>10</v>
      </c>
      <c r="E738" s="2">
        <v>9</v>
      </c>
      <c r="F738" s="2">
        <v>166.38</v>
      </c>
      <c r="G738" t="str">
        <f t="shared" si="36"/>
        <v>Suðurland</v>
      </c>
      <c r="H738">
        <f t="shared" si="34"/>
        <v>1663.8</v>
      </c>
      <c r="I738">
        <f t="shared" si="35"/>
        <v>255.96923076923076</v>
      </c>
    </row>
    <row r="739" spans="1:9" x14ac:dyDescent="0.45">
      <c r="A739" s="2">
        <v>2008</v>
      </c>
      <c r="B739" s="2" t="s">
        <v>70</v>
      </c>
      <c r="C739" s="2">
        <v>8721</v>
      </c>
      <c r="D739" s="2">
        <v>11</v>
      </c>
      <c r="E739" s="2">
        <v>5</v>
      </c>
      <c r="F739" s="2">
        <v>92.44</v>
      </c>
      <c r="G739" t="str">
        <f t="shared" si="36"/>
        <v>Suðurland</v>
      </c>
      <c r="H739">
        <f t="shared" si="34"/>
        <v>1016.8399999999999</v>
      </c>
      <c r="I739">
        <f t="shared" si="35"/>
        <v>156.43692307692305</v>
      </c>
    </row>
    <row r="740" spans="1:9" x14ac:dyDescent="0.45">
      <c r="A740" s="2">
        <v>2009</v>
      </c>
      <c r="B740" s="2" t="s">
        <v>70</v>
      </c>
      <c r="C740" s="2">
        <v>8721</v>
      </c>
      <c r="D740" s="2">
        <v>13</v>
      </c>
      <c r="E740" s="2">
        <v>11</v>
      </c>
      <c r="F740" s="2">
        <v>172.68</v>
      </c>
      <c r="G740" t="str">
        <f t="shared" si="36"/>
        <v>Suðurland</v>
      </c>
      <c r="H740">
        <f t="shared" si="34"/>
        <v>2244.84</v>
      </c>
      <c r="I740">
        <f t="shared" si="35"/>
        <v>345.36</v>
      </c>
    </row>
    <row r="741" spans="1:9" x14ac:dyDescent="0.45">
      <c r="A741" s="2">
        <v>2010</v>
      </c>
      <c r="B741" s="2" t="s">
        <v>70</v>
      </c>
      <c r="C741" s="2">
        <v>8721</v>
      </c>
      <c r="D741" s="2">
        <v>4</v>
      </c>
      <c r="E741" s="2">
        <v>4</v>
      </c>
      <c r="F741" s="2">
        <v>183.73</v>
      </c>
      <c r="G741" t="str">
        <f t="shared" si="36"/>
        <v>Suðurland</v>
      </c>
      <c r="H741">
        <f t="shared" si="34"/>
        <v>734.92</v>
      </c>
      <c r="I741">
        <f t="shared" si="35"/>
        <v>113.06461538461538</v>
      </c>
    </row>
    <row r="742" spans="1:9" x14ac:dyDescent="0.45">
      <c r="A742" s="2">
        <v>2011</v>
      </c>
      <c r="B742" s="2" t="s">
        <v>70</v>
      </c>
      <c r="C742" s="2">
        <v>8721</v>
      </c>
      <c r="D742" s="2">
        <v>2</v>
      </c>
      <c r="E742" s="2">
        <v>2</v>
      </c>
      <c r="F742" s="2">
        <v>304</v>
      </c>
      <c r="G742" t="str">
        <f t="shared" si="36"/>
        <v>Suðurland</v>
      </c>
      <c r="H742">
        <f t="shared" si="34"/>
        <v>608</v>
      </c>
      <c r="I742">
        <f t="shared" si="35"/>
        <v>93.538461538461533</v>
      </c>
    </row>
    <row r="743" spans="1:9" x14ac:dyDescent="0.45">
      <c r="A743" s="2">
        <v>2012</v>
      </c>
      <c r="B743" s="2" t="s">
        <v>70</v>
      </c>
      <c r="C743" s="2">
        <v>8721</v>
      </c>
      <c r="D743" s="2">
        <v>2</v>
      </c>
      <c r="E743" s="2">
        <v>1</v>
      </c>
      <c r="F743" s="2">
        <v>200.8</v>
      </c>
      <c r="G743" t="str">
        <f t="shared" si="36"/>
        <v>Suðurland</v>
      </c>
      <c r="H743">
        <f t="shared" si="34"/>
        <v>401.6</v>
      </c>
      <c r="I743">
        <f t="shared" si="35"/>
        <v>61.784615384615385</v>
      </c>
    </row>
    <row r="744" spans="1:9" x14ac:dyDescent="0.45">
      <c r="A744" s="2">
        <v>2013</v>
      </c>
      <c r="B744" s="2" t="s">
        <v>70</v>
      </c>
      <c r="C744" s="2">
        <v>8721</v>
      </c>
      <c r="D744" s="2">
        <v>1</v>
      </c>
      <c r="E744" s="2">
        <v>1</v>
      </c>
      <c r="F744" s="2">
        <v>92.7</v>
      </c>
      <c r="G744" t="str">
        <f t="shared" si="36"/>
        <v>Suðurland</v>
      </c>
      <c r="H744">
        <f t="shared" si="34"/>
        <v>92.7</v>
      </c>
      <c r="I744">
        <f t="shared" si="35"/>
        <v>14.261538461538462</v>
      </c>
    </row>
    <row r="745" spans="1:9" x14ac:dyDescent="0.45">
      <c r="A745" s="2">
        <v>2014</v>
      </c>
      <c r="B745" s="2" t="s">
        <v>70</v>
      </c>
      <c r="C745" s="2">
        <v>8721</v>
      </c>
      <c r="D745" s="2">
        <v>1</v>
      </c>
      <c r="E745" s="2">
        <v>1</v>
      </c>
      <c r="F745" s="2">
        <v>217.2</v>
      </c>
      <c r="G745" t="str">
        <f t="shared" si="36"/>
        <v>Suðurland</v>
      </c>
      <c r="H745">
        <f t="shared" si="34"/>
        <v>217.2</v>
      </c>
      <c r="I745">
        <f t="shared" si="35"/>
        <v>33.41538461538461</v>
      </c>
    </row>
    <row r="746" spans="1:9" x14ac:dyDescent="0.45">
      <c r="A746" s="2">
        <v>2016</v>
      </c>
      <c r="B746" s="2" t="s">
        <v>70</v>
      </c>
      <c r="C746" s="2">
        <v>8721</v>
      </c>
      <c r="D746" s="2">
        <v>2</v>
      </c>
      <c r="E746" s="2">
        <v>2</v>
      </c>
      <c r="F746" s="2">
        <v>137.75</v>
      </c>
      <c r="G746" t="str">
        <f t="shared" si="36"/>
        <v>Suðurland</v>
      </c>
      <c r="H746">
        <f t="shared" si="34"/>
        <v>275.5</v>
      </c>
      <c r="I746">
        <f t="shared" si="35"/>
        <v>42.384615384615387</v>
      </c>
    </row>
    <row r="747" spans="1:9" x14ac:dyDescent="0.45">
      <c r="A747" s="2">
        <v>2017</v>
      </c>
      <c r="B747" s="2" t="s">
        <v>70</v>
      </c>
      <c r="C747" s="2">
        <v>8721</v>
      </c>
      <c r="D747" s="2">
        <v>8</v>
      </c>
      <c r="E747" s="2">
        <v>7</v>
      </c>
      <c r="F747" s="2">
        <v>154.56</v>
      </c>
      <c r="G747" t="str">
        <f t="shared" si="36"/>
        <v>Suðurland</v>
      </c>
      <c r="H747">
        <f t="shared" si="34"/>
        <v>1236.48</v>
      </c>
      <c r="I747">
        <f t="shared" si="35"/>
        <v>190.22769230769231</v>
      </c>
    </row>
    <row r="748" spans="1:9" x14ac:dyDescent="0.45">
      <c r="A748" s="2">
        <v>2019</v>
      </c>
      <c r="B748" s="2" t="s">
        <v>70</v>
      </c>
      <c r="C748" s="2">
        <v>8721</v>
      </c>
      <c r="D748" s="2">
        <v>2</v>
      </c>
      <c r="E748" s="2">
        <v>2</v>
      </c>
      <c r="F748" s="2">
        <v>175.55</v>
      </c>
      <c r="G748" t="str">
        <f t="shared" si="36"/>
        <v>Suðurland</v>
      </c>
      <c r="H748">
        <f t="shared" si="34"/>
        <v>351.1</v>
      </c>
      <c r="I748">
        <f t="shared" si="35"/>
        <v>54.015384615384619</v>
      </c>
    </row>
    <row r="749" spans="1:9" x14ac:dyDescent="0.45">
      <c r="A749" s="2">
        <v>2020</v>
      </c>
      <c r="B749" s="2" t="s">
        <v>70</v>
      </c>
      <c r="C749" s="2">
        <v>8721</v>
      </c>
      <c r="D749" s="2">
        <v>18</v>
      </c>
      <c r="E749" s="2">
        <v>10</v>
      </c>
      <c r="F749" s="2">
        <v>87.16</v>
      </c>
      <c r="G749" t="str">
        <f t="shared" si="36"/>
        <v>Suðurland</v>
      </c>
      <c r="H749">
        <f t="shared" si="34"/>
        <v>1568.8799999999999</v>
      </c>
      <c r="I749">
        <f t="shared" si="35"/>
        <v>241.36615384615382</v>
      </c>
    </row>
    <row r="750" spans="1:9" x14ac:dyDescent="0.45">
      <c r="A750" s="2">
        <v>2021</v>
      </c>
      <c r="B750" s="2" t="s">
        <v>70</v>
      </c>
      <c r="C750" s="2">
        <v>8721</v>
      </c>
      <c r="D750" s="2">
        <v>7</v>
      </c>
      <c r="E750" s="2">
        <v>7</v>
      </c>
      <c r="F750" s="2">
        <v>96.14</v>
      </c>
      <c r="G750" t="str">
        <f t="shared" si="36"/>
        <v>Suðurland</v>
      </c>
      <c r="H750">
        <f t="shared" si="34"/>
        <v>672.98</v>
      </c>
      <c r="I750">
        <f t="shared" si="35"/>
        <v>103.53538461538461</v>
      </c>
    </row>
    <row r="751" spans="1:9" x14ac:dyDescent="0.45">
      <c r="A751" s="2">
        <v>2022</v>
      </c>
      <c r="B751" s="2" t="s">
        <v>70</v>
      </c>
      <c r="C751" s="2">
        <v>8721</v>
      </c>
      <c r="D751" s="2">
        <v>24</v>
      </c>
      <c r="E751" s="2">
        <v>11</v>
      </c>
      <c r="F751" s="2">
        <v>102.63</v>
      </c>
      <c r="G751" t="str">
        <f t="shared" si="36"/>
        <v>Suðurland</v>
      </c>
      <c r="H751">
        <f t="shared" si="34"/>
        <v>2463.12</v>
      </c>
      <c r="I751">
        <f t="shared" si="35"/>
        <v>378.94153846153847</v>
      </c>
    </row>
    <row r="752" spans="1:9" x14ac:dyDescent="0.45">
      <c r="A752" s="2">
        <v>2023</v>
      </c>
      <c r="B752" s="2" t="s">
        <v>70</v>
      </c>
      <c r="C752" s="2">
        <v>8721</v>
      </c>
      <c r="D752" s="2">
        <v>25</v>
      </c>
      <c r="E752" s="2">
        <v>16</v>
      </c>
      <c r="F752" s="2">
        <v>130.97999999999999</v>
      </c>
      <c r="G752" t="str">
        <f t="shared" si="36"/>
        <v>Suðurland</v>
      </c>
      <c r="H752">
        <f t="shared" si="34"/>
        <v>3274.4999999999995</v>
      </c>
      <c r="I752">
        <f t="shared" si="35"/>
        <v>503.76923076923072</v>
      </c>
    </row>
    <row r="753" spans="1:9" x14ac:dyDescent="0.45">
      <c r="A753" s="2">
        <v>2024</v>
      </c>
      <c r="B753" s="2" t="s">
        <v>70</v>
      </c>
      <c r="C753" s="2">
        <v>8721</v>
      </c>
      <c r="D753" s="2">
        <v>28</v>
      </c>
      <c r="E753" s="2">
        <v>12</v>
      </c>
      <c r="F753" s="2">
        <v>98.58</v>
      </c>
      <c r="G753" t="str">
        <f t="shared" si="36"/>
        <v>Suðurland</v>
      </c>
      <c r="H753">
        <f t="shared" si="34"/>
        <v>2760.24</v>
      </c>
      <c r="I753">
        <f t="shared" si="35"/>
        <v>424.65230769230766</v>
      </c>
    </row>
    <row r="754" spans="1:9" x14ac:dyDescent="0.45">
      <c r="A754" s="2">
        <v>2006</v>
      </c>
      <c r="B754" s="2" t="s">
        <v>71</v>
      </c>
      <c r="C754" s="2">
        <v>8722</v>
      </c>
      <c r="D754" s="2">
        <v>12</v>
      </c>
      <c r="E754" s="2">
        <v>12</v>
      </c>
      <c r="F754" s="2">
        <v>185.78</v>
      </c>
      <c r="G754" t="str">
        <f t="shared" si="36"/>
        <v>Suðurland</v>
      </c>
      <c r="H754">
        <f t="shared" si="34"/>
        <v>2229.36</v>
      </c>
      <c r="I754">
        <f t="shared" si="35"/>
        <v>342.97846153846154</v>
      </c>
    </row>
    <row r="755" spans="1:9" x14ac:dyDescent="0.45">
      <c r="A755" s="2">
        <v>2007</v>
      </c>
      <c r="B755" s="2" t="s">
        <v>71</v>
      </c>
      <c r="C755" s="2">
        <v>8722</v>
      </c>
      <c r="D755" s="2">
        <v>10</v>
      </c>
      <c r="E755" s="2">
        <v>10</v>
      </c>
      <c r="F755" s="2">
        <v>171.08</v>
      </c>
      <c r="G755" t="str">
        <f t="shared" si="36"/>
        <v>Suðurland</v>
      </c>
      <c r="H755">
        <f t="shared" si="34"/>
        <v>1710.8000000000002</v>
      </c>
      <c r="I755">
        <f t="shared" si="35"/>
        <v>263.20000000000005</v>
      </c>
    </row>
    <row r="756" spans="1:9" x14ac:dyDescent="0.45">
      <c r="A756" s="2">
        <v>2008</v>
      </c>
      <c r="B756" s="2" t="s">
        <v>71</v>
      </c>
      <c r="C756" s="2">
        <v>8722</v>
      </c>
      <c r="D756" s="2">
        <v>5</v>
      </c>
      <c r="E756" s="2">
        <v>4</v>
      </c>
      <c r="F756" s="2">
        <v>100.18</v>
      </c>
      <c r="G756" t="str">
        <f t="shared" si="36"/>
        <v>Suðurland</v>
      </c>
      <c r="H756">
        <f t="shared" si="34"/>
        <v>500.90000000000003</v>
      </c>
      <c r="I756">
        <f t="shared" si="35"/>
        <v>77.061538461538461</v>
      </c>
    </row>
    <row r="757" spans="1:9" x14ac:dyDescent="0.45">
      <c r="A757" s="2">
        <v>2009</v>
      </c>
      <c r="B757" s="2" t="s">
        <v>71</v>
      </c>
      <c r="C757" s="2">
        <v>8722</v>
      </c>
      <c r="D757" s="2">
        <v>2</v>
      </c>
      <c r="E757" s="2">
        <v>2</v>
      </c>
      <c r="F757" s="2">
        <v>203.6</v>
      </c>
      <c r="G757" t="str">
        <f t="shared" si="36"/>
        <v>Suðurland</v>
      </c>
      <c r="H757">
        <f t="shared" si="34"/>
        <v>407.2</v>
      </c>
      <c r="I757">
        <f t="shared" si="35"/>
        <v>62.646153846153844</v>
      </c>
    </row>
    <row r="758" spans="1:9" x14ac:dyDescent="0.45">
      <c r="A758" s="2">
        <v>2010</v>
      </c>
      <c r="B758" s="2" t="s">
        <v>71</v>
      </c>
      <c r="C758" s="2">
        <v>8722</v>
      </c>
      <c r="D758" s="2">
        <v>4</v>
      </c>
      <c r="E758" s="2">
        <v>4</v>
      </c>
      <c r="F758" s="2">
        <v>183.78</v>
      </c>
      <c r="G758" t="str">
        <f t="shared" si="36"/>
        <v>Suðurland</v>
      </c>
      <c r="H758">
        <f t="shared" si="34"/>
        <v>735.12</v>
      </c>
      <c r="I758">
        <f t="shared" si="35"/>
        <v>113.09538461538462</v>
      </c>
    </row>
    <row r="759" spans="1:9" x14ac:dyDescent="0.45">
      <c r="A759" s="2">
        <v>2011</v>
      </c>
      <c r="B759" s="2" t="s">
        <v>71</v>
      </c>
      <c r="C759" s="2">
        <v>8722</v>
      </c>
      <c r="D759" s="2">
        <v>1</v>
      </c>
      <c r="E759" s="2">
        <v>0</v>
      </c>
      <c r="F759" s="2">
        <v>77.099999999999994</v>
      </c>
      <c r="G759" t="str">
        <f t="shared" si="36"/>
        <v>Suðurland</v>
      </c>
      <c r="H759">
        <f t="shared" si="34"/>
        <v>77.099999999999994</v>
      </c>
      <c r="I759">
        <f t="shared" si="35"/>
        <v>11.86153846153846</v>
      </c>
    </row>
    <row r="760" spans="1:9" x14ac:dyDescent="0.45">
      <c r="A760" s="2">
        <v>2012</v>
      </c>
      <c r="B760" s="2" t="s">
        <v>71</v>
      </c>
      <c r="C760" s="2">
        <v>8722</v>
      </c>
      <c r="D760" s="2">
        <v>4</v>
      </c>
      <c r="E760" s="2">
        <v>4</v>
      </c>
      <c r="F760" s="2">
        <v>158.4</v>
      </c>
      <c r="G760" t="str">
        <f t="shared" si="36"/>
        <v>Suðurland</v>
      </c>
      <c r="H760">
        <f t="shared" si="34"/>
        <v>633.6</v>
      </c>
      <c r="I760">
        <f t="shared" si="35"/>
        <v>97.476923076923086</v>
      </c>
    </row>
    <row r="761" spans="1:9" x14ac:dyDescent="0.45">
      <c r="A761" s="2">
        <v>2013</v>
      </c>
      <c r="B761" s="2" t="s">
        <v>71</v>
      </c>
      <c r="C761" s="2">
        <v>8722</v>
      </c>
      <c r="D761" s="2">
        <v>2</v>
      </c>
      <c r="E761" s="2">
        <v>2</v>
      </c>
      <c r="F761" s="2">
        <v>109.55</v>
      </c>
      <c r="G761" t="str">
        <f t="shared" si="36"/>
        <v>Suðurland</v>
      </c>
      <c r="H761">
        <f t="shared" si="34"/>
        <v>219.1</v>
      </c>
      <c r="I761">
        <f t="shared" si="35"/>
        <v>33.707692307692305</v>
      </c>
    </row>
    <row r="762" spans="1:9" x14ac:dyDescent="0.45">
      <c r="A762" s="2">
        <v>2015</v>
      </c>
      <c r="B762" s="2" t="s">
        <v>71</v>
      </c>
      <c r="C762" s="2">
        <v>8722</v>
      </c>
      <c r="D762" s="2">
        <v>2</v>
      </c>
      <c r="E762" s="2">
        <v>2</v>
      </c>
      <c r="F762" s="2">
        <v>167.35</v>
      </c>
      <c r="G762" t="str">
        <f t="shared" si="36"/>
        <v>Suðurland</v>
      </c>
      <c r="H762">
        <f t="shared" si="34"/>
        <v>334.7</v>
      </c>
      <c r="I762">
        <f t="shared" si="35"/>
        <v>51.492307692307691</v>
      </c>
    </row>
    <row r="763" spans="1:9" x14ac:dyDescent="0.45">
      <c r="A763" s="2">
        <v>2016</v>
      </c>
      <c r="B763" s="2" t="s">
        <v>71</v>
      </c>
      <c r="C763" s="2">
        <v>8722</v>
      </c>
      <c r="D763" s="2">
        <v>8</v>
      </c>
      <c r="E763" s="2">
        <v>8</v>
      </c>
      <c r="F763" s="2">
        <v>147.74</v>
      </c>
      <c r="G763" t="str">
        <f t="shared" si="36"/>
        <v>Suðurland</v>
      </c>
      <c r="H763">
        <f t="shared" si="34"/>
        <v>1181.92</v>
      </c>
      <c r="I763">
        <f t="shared" si="35"/>
        <v>181.83384615384617</v>
      </c>
    </row>
    <row r="764" spans="1:9" x14ac:dyDescent="0.45">
      <c r="A764" s="2">
        <v>2017</v>
      </c>
      <c r="B764" s="2" t="s">
        <v>71</v>
      </c>
      <c r="C764" s="2">
        <v>8722</v>
      </c>
      <c r="D764" s="2">
        <v>1</v>
      </c>
      <c r="E764" s="2">
        <v>1</v>
      </c>
      <c r="F764" s="2">
        <v>151.1</v>
      </c>
      <c r="G764" t="str">
        <f t="shared" si="36"/>
        <v>Suðurland</v>
      </c>
      <c r="H764">
        <f t="shared" si="34"/>
        <v>151.1</v>
      </c>
      <c r="I764">
        <f t="shared" si="35"/>
        <v>23.246153846153845</v>
      </c>
    </row>
    <row r="765" spans="1:9" x14ac:dyDescent="0.45">
      <c r="A765" s="2">
        <v>2018</v>
      </c>
      <c r="B765" s="2" t="s">
        <v>71</v>
      </c>
      <c r="C765" s="2">
        <v>8722</v>
      </c>
      <c r="D765" s="2">
        <v>4</v>
      </c>
      <c r="E765" s="2">
        <v>4</v>
      </c>
      <c r="F765" s="2">
        <v>141.58000000000001</v>
      </c>
      <c r="G765" t="str">
        <f t="shared" si="36"/>
        <v>Suðurland</v>
      </c>
      <c r="H765">
        <f t="shared" si="34"/>
        <v>566.32000000000005</v>
      </c>
      <c r="I765">
        <f t="shared" si="35"/>
        <v>87.126153846153855</v>
      </c>
    </row>
    <row r="766" spans="1:9" x14ac:dyDescent="0.45">
      <c r="A766" s="2">
        <v>2019</v>
      </c>
      <c r="B766" s="2" t="s">
        <v>71</v>
      </c>
      <c r="C766" s="2">
        <v>8722</v>
      </c>
      <c r="D766" s="2">
        <v>1</v>
      </c>
      <c r="E766" s="2">
        <v>1</v>
      </c>
      <c r="F766" s="2">
        <v>119.4</v>
      </c>
      <c r="G766" t="str">
        <f t="shared" si="36"/>
        <v>Suðurland</v>
      </c>
      <c r="H766">
        <f t="shared" si="34"/>
        <v>119.4</v>
      </c>
      <c r="I766">
        <f t="shared" si="35"/>
        <v>18.369230769230771</v>
      </c>
    </row>
    <row r="767" spans="1:9" x14ac:dyDescent="0.45">
      <c r="A767" s="2">
        <v>2020</v>
      </c>
      <c r="B767" s="2" t="s">
        <v>71</v>
      </c>
      <c r="C767" s="2">
        <v>8722</v>
      </c>
      <c r="D767" s="2">
        <v>3</v>
      </c>
      <c r="E767" s="2">
        <v>3</v>
      </c>
      <c r="F767" s="2">
        <v>123.6</v>
      </c>
      <c r="G767" t="str">
        <f t="shared" si="36"/>
        <v>Suðurland</v>
      </c>
      <c r="H767">
        <f t="shared" si="34"/>
        <v>370.79999999999995</v>
      </c>
      <c r="I767">
        <f t="shared" si="35"/>
        <v>57.046153846153842</v>
      </c>
    </row>
    <row r="768" spans="1:9" x14ac:dyDescent="0.45">
      <c r="A768" s="2">
        <v>2021</v>
      </c>
      <c r="B768" s="2" t="s">
        <v>71</v>
      </c>
      <c r="C768" s="2">
        <v>8722</v>
      </c>
      <c r="D768" s="2">
        <v>2</v>
      </c>
      <c r="E768" s="2">
        <v>2</v>
      </c>
      <c r="F768" s="2">
        <v>157.80000000000001</v>
      </c>
      <c r="G768" t="str">
        <f t="shared" si="36"/>
        <v>Suðurland</v>
      </c>
      <c r="H768">
        <f t="shared" si="34"/>
        <v>315.60000000000002</v>
      </c>
      <c r="I768">
        <f t="shared" si="35"/>
        <v>48.553846153846159</v>
      </c>
    </row>
    <row r="769" spans="1:9" x14ac:dyDescent="0.45">
      <c r="A769" s="2">
        <v>2022</v>
      </c>
      <c r="B769" s="2" t="s">
        <v>71</v>
      </c>
      <c r="C769" s="2">
        <v>8722</v>
      </c>
      <c r="D769" s="2">
        <v>4</v>
      </c>
      <c r="E769" s="2">
        <v>4</v>
      </c>
      <c r="F769" s="2">
        <v>154.30000000000001</v>
      </c>
      <c r="G769" t="str">
        <f t="shared" si="36"/>
        <v>Suðurland</v>
      </c>
      <c r="H769">
        <f t="shared" si="34"/>
        <v>617.20000000000005</v>
      </c>
      <c r="I769">
        <f t="shared" si="35"/>
        <v>94.953846153846158</v>
      </c>
    </row>
    <row r="770" spans="1:9" x14ac:dyDescent="0.45">
      <c r="A770" s="2">
        <v>2023</v>
      </c>
      <c r="B770" s="2" t="s">
        <v>71</v>
      </c>
      <c r="C770" s="2">
        <v>8722</v>
      </c>
      <c r="D770" s="2">
        <v>5</v>
      </c>
      <c r="E770" s="2">
        <v>5</v>
      </c>
      <c r="F770" s="2">
        <v>139.94</v>
      </c>
      <c r="G770" t="str">
        <f t="shared" si="36"/>
        <v>Suðurland</v>
      </c>
      <c r="H770">
        <f t="shared" si="34"/>
        <v>699.7</v>
      </c>
      <c r="I770">
        <f t="shared" si="35"/>
        <v>107.64615384615385</v>
      </c>
    </row>
    <row r="771" spans="1:9" x14ac:dyDescent="0.45">
      <c r="A771" s="2">
        <v>2024</v>
      </c>
      <c r="B771" s="2" t="s">
        <v>71</v>
      </c>
      <c r="C771" s="2">
        <v>8722</v>
      </c>
      <c r="D771" s="2">
        <v>3</v>
      </c>
      <c r="E771" s="2">
        <v>3</v>
      </c>
      <c r="F771" s="2">
        <v>124.23</v>
      </c>
      <c r="G771" t="str">
        <f t="shared" si="36"/>
        <v>Suðurland</v>
      </c>
      <c r="H771">
        <f t="shared" si="34"/>
        <v>372.69</v>
      </c>
      <c r="I771">
        <f t="shared" ref="I771" si="37">H771/6.5</f>
        <v>57.336923076923078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BAB1-8A0E-6040-8B91-B3F686A02D2A}">
  <dimension ref="A1:F153"/>
  <sheetViews>
    <sheetView workbookViewId="0">
      <selection activeCell="L16" sqref="L16"/>
    </sheetView>
  </sheetViews>
  <sheetFormatPr defaultColWidth="10.6640625" defaultRowHeight="14.25" x14ac:dyDescent="0.45"/>
  <sheetData>
    <row r="1" spans="1:6" x14ac:dyDescent="0.45">
      <c r="A1" s="1" t="s">
        <v>0</v>
      </c>
      <c r="B1" s="1" t="s">
        <v>82</v>
      </c>
      <c r="C1" s="1" t="s">
        <v>72</v>
      </c>
      <c r="D1" s="1" t="s">
        <v>5</v>
      </c>
      <c r="E1" s="3" t="s">
        <v>85</v>
      </c>
      <c r="F1" s="3" t="s">
        <v>88</v>
      </c>
    </row>
    <row r="2" spans="1:6" x14ac:dyDescent="0.45">
      <c r="A2">
        <v>2006</v>
      </c>
      <c r="B2" t="s">
        <v>74</v>
      </c>
      <c r="C2">
        <f>SUMIFS(Gistirými!D:D,Gistirými!A:A,A2,Gistirými!F:F,B2)</f>
        <v>1</v>
      </c>
      <c r="D2">
        <f>IFERROR(AVERAGEIFS(Gistirými!E:E,Gistirými!A:A,A2,Gistirými!F:F,B2),0)</f>
        <v>265.5</v>
      </c>
      <c r="E2">
        <f>D2*C2</f>
        <v>265.5</v>
      </c>
      <c r="F2">
        <f>E2/6.5</f>
        <v>40.846153846153847</v>
      </c>
    </row>
    <row r="3" spans="1:6" x14ac:dyDescent="0.45">
      <c r="A3">
        <v>2007</v>
      </c>
      <c r="B3" t="s">
        <v>74</v>
      </c>
      <c r="C3">
        <f>SUMIFS(Gistirými!D:D,Gistirými!A:A,A3,Gistirými!F:F,B3)</f>
        <v>3</v>
      </c>
      <c r="D3">
        <f>IFERROR(AVERAGEIFS(Gistirými!E:E,Gistirými!A:A,A3,Gistirými!F:F,B3),0)</f>
        <v>920.4666666666667</v>
      </c>
      <c r="E3">
        <f t="shared" ref="E3:E66" si="0">D3*C3</f>
        <v>2761.4</v>
      </c>
      <c r="F3">
        <f t="shared" ref="F3:F66" si="1">E3/6.5</f>
        <v>424.83076923076925</v>
      </c>
    </row>
    <row r="4" spans="1:6" x14ac:dyDescent="0.45">
      <c r="A4">
        <v>2008</v>
      </c>
      <c r="B4" t="s">
        <v>74</v>
      </c>
      <c r="C4">
        <f>SUMIFS(Gistirými!D:D,Gistirými!A:A,A4,Gistirými!F:F,B4)</f>
        <v>2</v>
      </c>
      <c r="D4">
        <f>IFERROR(AVERAGEIFS(Gistirými!E:E,Gistirými!A:A,A4,Gistirými!F:F,B4),0)</f>
        <v>8617.35</v>
      </c>
      <c r="E4">
        <f t="shared" si="0"/>
        <v>17234.7</v>
      </c>
      <c r="F4">
        <f t="shared" si="1"/>
        <v>2651.4923076923078</v>
      </c>
    </row>
    <row r="5" spans="1:6" x14ac:dyDescent="0.45">
      <c r="A5">
        <v>2009</v>
      </c>
      <c r="B5" t="s">
        <v>74</v>
      </c>
      <c r="C5">
        <f>SUMIFS(Gistirými!D:D,Gistirými!A:A,A5,Gistirými!F:F,B5)</f>
        <v>0</v>
      </c>
      <c r="D5">
        <f>IFERROR(AVERAGEIFS(Gistirými!E:E,Gistirými!A:A,A5,Gistirými!F:F,B5),0)</f>
        <v>0</v>
      </c>
      <c r="E5">
        <f t="shared" si="0"/>
        <v>0</v>
      </c>
      <c r="F5">
        <f t="shared" si="1"/>
        <v>0</v>
      </c>
    </row>
    <row r="6" spans="1:6" x14ac:dyDescent="0.45">
      <c r="A6">
        <v>2010</v>
      </c>
      <c r="B6" t="s">
        <v>74</v>
      </c>
      <c r="C6">
        <f>SUMIFS(Gistirými!D:D,Gistirými!A:A,A6,Gistirými!F:F,B6)</f>
        <v>2</v>
      </c>
      <c r="D6">
        <f>IFERROR(AVERAGEIFS(Gistirými!E:E,Gistirými!A:A,A6,Gistirými!F:F,B6),0)</f>
        <v>535.35</v>
      </c>
      <c r="E6">
        <f t="shared" si="0"/>
        <v>1070.7</v>
      </c>
      <c r="F6">
        <f t="shared" si="1"/>
        <v>164.72307692307692</v>
      </c>
    </row>
    <row r="7" spans="1:6" x14ac:dyDescent="0.45">
      <c r="A7">
        <v>2011</v>
      </c>
      <c r="B7" t="s">
        <v>74</v>
      </c>
      <c r="C7">
        <f>SUMIFS(Gistirými!D:D,Gistirými!A:A,A7,Gistirými!F:F,B7)</f>
        <v>1</v>
      </c>
      <c r="D7">
        <f>IFERROR(AVERAGEIFS(Gistirými!E:E,Gistirými!A:A,A7,Gistirými!F:F,B7),0)</f>
        <v>3298</v>
      </c>
      <c r="E7">
        <f t="shared" si="0"/>
        <v>3298</v>
      </c>
      <c r="F7">
        <f t="shared" si="1"/>
        <v>507.38461538461536</v>
      </c>
    </row>
    <row r="8" spans="1:6" x14ac:dyDescent="0.45">
      <c r="A8">
        <v>2012</v>
      </c>
      <c r="B8" t="s">
        <v>74</v>
      </c>
      <c r="C8">
        <f>SUMIFS(Gistirými!D:D,Gistirými!A:A,A8,Gistirými!F:F,B8)</f>
        <v>1</v>
      </c>
      <c r="D8">
        <f>IFERROR(AVERAGEIFS(Gistirými!E:E,Gistirými!A:A,A8,Gistirými!F:F,B8),0)</f>
        <v>139.80000000000001</v>
      </c>
      <c r="E8">
        <f t="shared" si="0"/>
        <v>139.80000000000001</v>
      </c>
      <c r="F8">
        <f t="shared" si="1"/>
        <v>21.507692307692309</v>
      </c>
    </row>
    <row r="9" spans="1:6" x14ac:dyDescent="0.45">
      <c r="A9">
        <v>2013</v>
      </c>
      <c r="B9" t="s">
        <v>74</v>
      </c>
      <c r="C9">
        <f>SUMIFS(Gistirými!D:D,Gistirými!A:A,A9,Gistirými!F:F,B9)</f>
        <v>2</v>
      </c>
      <c r="D9">
        <f>IFERROR(AVERAGEIFS(Gistirými!E:E,Gistirými!A:A,A9,Gistirými!F:F,B9),0)</f>
        <v>862.8</v>
      </c>
      <c r="E9">
        <f t="shared" si="0"/>
        <v>1725.6</v>
      </c>
      <c r="F9">
        <f t="shared" si="1"/>
        <v>265.47692307692307</v>
      </c>
    </row>
    <row r="10" spans="1:6" x14ac:dyDescent="0.45">
      <c r="A10">
        <v>2014</v>
      </c>
      <c r="B10" t="s">
        <v>74</v>
      </c>
      <c r="C10">
        <f>SUMIFS(Gistirými!D:D,Gistirými!A:A,A10,Gistirými!F:F,B10)</f>
        <v>0</v>
      </c>
      <c r="D10">
        <f>IFERROR(AVERAGEIFS(Gistirými!E:E,Gistirými!A:A,A10,Gistirými!F:F,B10),0)</f>
        <v>0</v>
      </c>
      <c r="E10">
        <f t="shared" si="0"/>
        <v>0</v>
      </c>
      <c r="F10">
        <f t="shared" si="1"/>
        <v>0</v>
      </c>
    </row>
    <row r="11" spans="1:6" x14ac:dyDescent="0.45">
      <c r="A11">
        <v>2015</v>
      </c>
      <c r="B11" t="s">
        <v>74</v>
      </c>
      <c r="C11">
        <f>SUMIFS(Gistirými!D:D,Gistirými!A:A,A11,Gistirými!F:F,B11)</f>
        <v>7</v>
      </c>
      <c r="D11">
        <f>IFERROR(AVERAGEIFS(Gistirými!E:E,Gistirými!A:A,A11,Gistirými!F:F,B11),0)</f>
        <v>3922.1750000000002</v>
      </c>
      <c r="E11">
        <f t="shared" si="0"/>
        <v>27455.225000000002</v>
      </c>
      <c r="F11">
        <f t="shared" si="1"/>
        <v>4223.8807692307691</v>
      </c>
    </row>
    <row r="12" spans="1:6" x14ac:dyDescent="0.45">
      <c r="A12">
        <v>2016</v>
      </c>
      <c r="B12" t="s">
        <v>74</v>
      </c>
      <c r="C12">
        <f>SUMIFS(Gistirými!D:D,Gistirými!A:A,A12,Gistirými!F:F,B12)</f>
        <v>12</v>
      </c>
      <c r="D12">
        <f>IFERROR(AVERAGEIFS(Gistirými!E:E,Gistirými!A:A,A12,Gistirými!F:F,B12),0)</f>
        <v>1410.325</v>
      </c>
      <c r="E12">
        <f t="shared" si="0"/>
        <v>16923.900000000001</v>
      </c>
      <c r="F12">
        <f t="shared" si="1"/>
        <v>2603.6769230769232</v>
      </c>
    </row>
    <row r="13" spans="1:6" x14ac:dyDescent="0.45">
      <c r="A13">
        <v>2017</v>
      </c>
      <c r="B13" t="s">
        <v>74</v>
      </c>
      <c r="C13">
        <f>SUMIFS(Gistirými!D:D,Gistirými!A:A,A13,Gistirými!F:F,B13)</f>
        <v>4</v>
      </c>
      <c r="D13">
        <f>IFERROR(AVERAGEIFS(Gistirými!E:E,Gistirými!A:A,A13,Gistirými!F:F,B13),0)</f>
        <v>190.2</v>
      </c>
      <c r="E13">
        <f t="shared" si="0"/>
        <v>760.8</v>
      </c>
      <c r="F13">
        <f t="shared" si="1"/>
        <v>117.04615384615384</v>
      </c>
    </row>
    <row r="14" spans="1:6" x14ac:dyDescent="0.45">
      <c r="A14">
        <v>2018</v>
      </c>
      <c r="B14" t="s">
        <v>74</v>
      </c>
      <c r="C14">
        <f>SUMIFS(Gistirými!D:D,Gistirými!A:A,A14,Gistirými!F:F,B14)</f>
        <v>4</v>
      </c>
      <c r="D14">
        <f>IFERROR(AVERAGEIFS(Gistirými!E:E,Gistirými!A:A,A14,Gistirými!F:F,B14),0)</f>
        <v>1420.3999999999999</v>
      </c>
      <c r="E14">
        <f t="shared" si="0"/>
        <v>5681.5999999999995</v>
      </c>
      <c r="F14">
        <f t="shared" si="1"/>
        <v>874.0923076923076</v>
      </c>
    </row>
    <row r="15" spans="1:6" x14ac:dyDescent="0.45">
      <c r="A15">
        <v>2019</v>
      </c>
      <c r="B15" t="s">
        <v>74</v>
      </c>
      <c r="C15">
        <f>SUMIFS(Gistirými!D:D,Gistirými!A:A,A15,Gistirými!F:F,B15)</f>
        <v>2</v>
      </c>
      <c r="D15">
        <f>IFERROR(AVERAGEIFS(Gistirými!E:E,Gistirými!A:A,A15,Gistirými!F:F,B15),0)</f>
        <v>238.1</v>
      </c>
      <c r="E15">
        <f t="shared" si="0"/>
        <v>476.2</v>
      </c>
      <c r="F15">
        <f t="shared" si="1"/>
        <v>73.261538461538464</v>
      </c>
    </row>
    <row r="16" spans="1:6" x14ac:dyDescent="0.45">
      <c r="A16">
        <v>2020</v>
      </c>
      <c r="B16" t="s">
        <v>74</v>
      </c>
      <c r="C16">
        <f>SUMIFS(Gistirými!D:D,Gistirými!A:A,A16,Gistirými!F:F,B16)</f>
        <v>2</v>
      </c>
      <c r="D16">
        <f>IFERROR(AVERAGEIFS(Gistirými!E:E,Gistirými!A:A,A16,Gistirými!F:F,B16),0)</f>
        <v>2161.35</v>
      </c>
      <c r="E16">
        <f t="shared" si="0"/>
        <v>4322.7</v>
      </c>
      <c r="F16">
        <f t="shared" si="1"/>
        <v>665.03076923076924</v>
      </c>
    </row>
    <row r="17" spans="1:6" x14ac:dyDescent="0.45">
      <c r="A17">
        <v>2021</v>
      </c>
      <c r="B17" t="s">
        <v>74</v>
      </c>
      <c r="C17">
        <f>SUMIFS(Gistirými!D:D,Gistirými!A:A,A17,Gistirými!F:F,B17)</f>
        <v>1</v>
      </c>
      <c r="D17">
        <f>IFERROR(AVERAGEIFS(Gistirými!E:E,Gistirými!A:A,A17,Gistirými!F:F,B17),0)</f>
        <v>155.44999999999999</v>
      </c>
      <c r="E17">
        <f t="shared" si="0"/>
        <v>155.44999999999999</v>
      </c>
      <c r="F17">
        <f t="shared" si="1"/>
        <v>23.915384615384614</v>
      </c>
    </row>
    <row r="18" spans="1:6" x14ac:dyDescent="0.45">
      <c r="A18">
        <v>2022</v>
      </c>
      <c r="B18" t="s">
        <v>74</v>
      </c>
      <c r="C18">
        <f>SUMIFS(Gistirými!D:D,Gistirými!A:A,A18,Gistirými!F:F,B18)</f>
        <v>4</v>
      </c>
      <c r="D18">
        <f>IFERROR(AVERAGEIFS(Gistirými!E:E,Gistirými!A:A,A18,Gistirými!F:F,B18),0)</f>
        <v>5799.86</v>
      </c>
      <c r="E18">
        <f t="shared" si="0"/>
        <v>23199.439999999999</v>
      </c>
      <c r="F18">
        <f t="shared" si="1"/>
        <v>3569.144615384615</v>
      </c>
    </row>
    <row r="19" spans="1:6" x14ac:dyDescent="0.45">
      <c r="A19">
        <v>2023</v>
      </c>
      <c r="B19" t="s">
        <v>74</v>
      </c>
      <c r="C19">
        <f>SUMIFS(Gistirými!D:D,Gistirými!A:A,A19,Gistirými!F:F,B19)</f>
        <v>3</v>
      </c>
      <c r="D19">
        <f>IFERROR(AVERAGEIFS(Gistirými!E:E,Gistirými!A:A,A19,Gistirými!F:F,B19),0)</f>
        <v>730.35</v>
      </c>
      <c r="E19">
        <f t="shared" si="0"/>
        <v>2191.0500000000002</v>
      </c>
      <c r="F19">
        <f t="shared" si="1"/>
        <v>337.0846153846154</v>
      </c>
    </row>
    <row r="20" spans="1:6" x14ac:dyDescent="0.45">
      <c r="A20">
        <v>2024</v>
      </c>
      <c r="B20" t="s">
        <v>74</v>
      </c>
      <c r="C20">
        <f>SUMIFS(Gistirými!D:D,Gistirými!A:A,A20,Gistirými!F:F,B20)</f>
        <v>25</v>
      </c>
      <c r="D20">
        <f>IFERROR(AVERAGEIFS(Gistirými!E:E,Gistirými!A:A,A20,Gistirými!F:F,B20),0)</f>
        <v>150.02000000000001</v>
      </c>
      <c r="E20">
        <f t="shared" si="0"/>
        <v>3750.5000000000005</v>
      </c>
      <c r="F20">
        <f t="shared" si="1"/>
        <v>577.00000000000011</v>
      </c>
    </row>
    <row r="21" spans="1:6" x14ac:dyDescent="0.45">
      <c r="A21">
        <v>2006</v>
      </c>
      <c r="B21" t="s">
        <v>75</v>
      </c>
      <c r="C21">
        <f>SUMIFS(Gistirými!D:D,Gistirými!A:A,A21,Gistirými!F:F,B21)</f>
        <v>0</v>
      </c>
      <c r="D21">
        <f>IFERROR(AVERAGEIFS(Gistirými!E:E,Gistirými!A:A,A21,Gistirými!F:F,B21),0)</f>
        <v>0</v>
      </c>
      <c r="E21">
        <f t="shared" si="0"/>
        <v>0</v>
      </c>
      <c r="F21">
        <f t="shared" si="1"/>
        <v>0</v>
      </c>
    </row>
    <row r="22" spans="1:6" x14ac:dyDescent="0.45">
      <c r="A22">
        <v>2007</v>
      </c>
      <c r="B22" t="s">
        <v>75</v>
      </c>
      <c r="C22">
        <f>SUMIFS(Gistirými!D:D,Gistirými!A:A,A22,Gistirými!F:F,B22)</f>
        <v>1</v>
      </c>
      <c r="D22">
        <f>IFERROR(AVERAGEIFS(Gistirými!E:E,Gistirými!A:A,A22,Gistirými!F:F,B22),0)</f>
        <v>188.9</v>
      </c>
      <c r="E22">
        <f t="shared" si="0"/>
        <v>188.9</v>
      </c>
      <c r="F22">
        <f t="shared" si="1"/>
        <v>29.061538461538461</v>
      </c>
    </row>
    <row r="23" spans="1:6" x14ac:dyDescent="0.45">
      <c r="A23">
        <v>2008</v>
      </c>
      <c r="B23" t="s">
        <v>75</v>
      </c>
      <c r="C23">
        <f>SUMIFS(Gistirými!D:D,Gistirými!A:A,A23,Gistirými!F:F,B23)</f>
        <v>0</v>
      </c>
      <c r="D23">
        <f>IFERROR(AVERAGEIFS(Gistirými!E:E,Gistirými!A:A,A23,Gistirými!F:F,B23),0)</f>
        <v>0</v>
      </c>
      <c r="E23">
        <f t="shared" si="0"/>
        <v>0</v>
      </c>
      <c r="F23">
        <f t="shared" si="1"/>
        <v>0</v>
      </c>
    </row>
    <row r="24" spans="1:6" x14ac:dyDescent="0.45">
      <c r="A24">
        <v>2009</v>
      </c>
      <c r="B24" t="s">
        <v>75</v>
      </c>
      <c r="C24">
        <f>SUMIFS(Gistirými!D:D,Gistirými!A:A,A24,Gistirými!F:F,B24)</f>
        <v>1</v>
      </c>
      <c r="D24">
        <f>IFERROR(AVERAGEIFS(Gistirými!E:E,Gistirými!A:A,A24,Gistirými!F:F,B24),0)</f>
        <v>1467.4</v>
      </c>
      <c r="E24">
        <f t="shared" si="0"/>
        <v>1467.4</v>
      </c>
      <c r="F24">
        <f t="shared" si="1"/>
        <v>225.75384615384615</v>
      </c>
    </row>
    <row r="25" spans="1:6" x14ac:dyDescent="0.45">
      <c r="A25">
        <v>2010</v>
      </c>
      <c r="B25" t="s">
        <v>75</v>
      </c>
      <c r="C25">
        <f>SUMIFS(Gistirými!D:D,Gistirými!A:A,A25,Gistirými!F:F,B25)</f>
        <v>3</v>
      </c>
      <c r="D25">
        <f>IFERROR(AVERAGEIFS(Gistirými!E:E,Gistirými!A:A,A25,Gistirými!F:F,B25),0)</f>
        <v>589.69999999999993</v>
      </c>
      <c r="E25">
        <f t="shared" si="0"/>
        <v>1769.1</v>
      </c>
      <c r="F25">
        <f t="shared" si="1"/>
        <v>272.16923076923075</v>
      </c>
    </row>
    <row r="26" spans="1:6" x14ac:dyDescent="0.45">
      <c r="A26">
        <v>2011</v>
      </c>
      <c r="B26" t="s">
        <v>75</v>
      </c>
      <c r="C26">
        <f>SUMIFS(Gistirými!D:D,Gistirými!A:A,A26,Gistirými!F:F,B26)</f>
        <v>1</v>
      </c>
      <c r="D26">
        <f>IFERROR(AVERAGEIFS(Gistirými!E:E,Gistirými!A:A,A26,Gistirými!F:F,B26),0)</f>
        <v>312.8</v>
      </c>
      <c r="E26">
        <f t="shared" si="0"/>
        <v>312.8</v>
      </c>
      <c r="F26">
        <f t="shared" si="1"/>
        <v>48.123076923076923</v>
      </c>
    </row>
    <row r="27" spans="1:6" x14ac:dyDescent="0.45">
      <c r="A27">
        <v>2012</v>
      </c>
      <c r="B27" t="s">
        <v>75</v>
      </c>
      <c r="C27">
        <f>SUMIFS(Gistirými!D:D,Gistirými!A:A,A27,Gistirými!F:F,B27)</f>
        <v>1</v>
      </c>
      <c r="D27">
        <f>IFERROR(AVERAGEIFS(Gistirými!E:E,Gistirými!A:A,A27,Gistirými!F:F,B27),0)</f>
        <v>3277.7</v>
      </c>
      <c r="E27">
        <f t="shared" si="0"/>
        <v>3277.7</v>
      </c>
      <c r="F27">
        <f t="shared" si="1"/>
        <v>504.26153846153841</v>
      </c>
    </row>
    <row r="28" spans="1:6" x14ac:dyDescent="0.45">
      <c r="A28">
        <v>2013</v>
      </c>
      <c r="B28" t="s">
        <v>75</v>
      </c>
      <c r="C28">
        <f>SUMIFS(Gistirými!D:D,Gistirými!A:A,A28,Gistirými!F:F,B28)</f>
        <v>0</v>
      </c>
      <c r="D28">
        <f>IFERROR(AVERAGEIFS(Gistirými!E:E,Gistirými!A:A,A28,Gistirými!F:F,B28),0)</f>
        <v>0</v>
      </c>
      <c r="E28">
        <f t="shared" si="0"/>
        <v>0</v>
      </c>
      <c r="F28">
        <f t="shared" si="1"/>
        <v>0</v>
      </c>
    </row>
    <row r="29" spans="1:6" x14ac:dyDescent="0.45">
      <c r="A29">
        <v>2014</v>
      </c>
      <c r="B29" t="s">
        <v>75</v>
      </c>
      <c r="C29">
        <f>SUMIFS(Gistirými!D:D,Gistirými!A:A,A29,Gistirými!F:F,B29)</f>
        <v>0</v>
      </c>
      <c r="D29">
        <f>IFERROR(AVERAGEIFS(Gistirými!E:E,Gistirými!A:A,A29,Gistirými!F:F,B29),0)</f>
        <v>0</v>
      </c>
      <c r="E29">
        <f t="shared" si="0"/>
        <v>0</v>
      </c>
      <c r="F29">
        <f t="shared" si="1"/>
        <v>0</v>
      </c>
    </row>
    <row r="30" spans="1:6" x14ac:dyDescent="0.45">
      <c r="A30">
        <v>2015</v>
      </c>
      <c r="B30" t="s">
        <v>75</v>
      </c>
      <c r="C30">
        <f>SUMIFS(Gistirými!D:D,Gistirými!A:A,A30,Gistirými!F:F,B30)</f>
        <v>0</v>
      </c>
      <c r="D30">
        <f>IFERROR(AVERAGEIFS(Gistirými!E:E,Gistirými!A:A,A30,Gistirými!F:F,B30),0)</f>
        <v>0</v>
      </c>
      <c r="E30">
        <f t="shared" si="0"/>
        <v>0</v>
      </c>
      <c r="F30">
        <f t="shared" si="1"/>
        <v>0</v>
      </c>
    </row>
    <row r="31" spans="1:6" x14ac:dyDescent="0.45">
      <c r="A31">
        <v>2016</v>
      </c>
      <c r="B31" t="s">
        <v>75</v>
      </c>
      <c r="C31">
        <f>SUMIFS(Gistirými!D:D,Gistirými!A:A,A31,Gistirými!F:F,B31)</f>
        <v>0</v>
      </c>
      <c r="D31">
        <f>IFERROR(AVERAGEIFS(Gistirými!E:E,Gistirými!A:A,A31,Gistirými!F:F,B31),0)</f>
        <v>0</v>
      </c>
      <c r="E31">
        <f t="shared" si="0"/>
        <v>0</v>
      </c>
      <c r="F31">
        <f t="shared" si="1"/>
        <v>0</v>
      </c>
    </row>
    <row r="32" spans="1:6" x14ac:dyDescent="0.45">
      <c r="A32">
        <v>2017</v>
      </c>
      <c r="B32" t="s">
        <v>75</v>
      </c>
      <c r="C32">
        <f>SUMIFS(Gistirými!D:D,Gistirými!A:A,A32,Gistirými!F:F,B32)</f>
        <v>2</v>
      </c>
      <c r="D32">
        <f>IFERROR(AVERAGEIFS(Gistirými!E:E,Gistirými!A:A,A32,Gistirými!F:F,B32),0)</f>
        <v>640</v>
      </c>
      <c r="E32">
        <f t="shared" si="0"/>
        <v>1280</v>
      </c>
      <c r="F32">
        <f t="shared" si="1"/>
        <v>196.92307692307693</v>
      </c>
    </row>
    <row r="33" spans="1:6" x14ac:dyDescent="0.45">
      <c r="A33">
        <v>2018</v>
      </c>
      <c r="B33" t="s">
        <v>75</v>
      </c>
      <c r="C33">
        <f>SUMIFS(Gistirými!D:D,Gistirými!A:A,A33,Gistirými!F:F,B33)</f>
        <v>1</v>
      </c>
      <c r="D33">
        <f>IFERROR(AVERAGEIFS(Gistirými!E:E,Gistirými!A:A,A33,Gistirými!F:F,B33),0)</f>
        <v>5222.3999999999996</v>
      </c>
      <c r="E33">
        <f t="shared" si="0"/>
        <v>5222.3999999999996</v>
      </c>
      <c r="F33">
        <f t="shared" si="1"/>
        <v>803.44615384615383</v>
      </c>
    </row>
    <row r="34" spans="1:6" x14ac:dyDescent="0.45">
      <c r="A34">
        <v>2019</v>
      </c>
      <c r="B34" t="s">
        <v>75</v>
      </c>
      <c r="C34">
        <f>SUMIFS(Gistirými!D:D,Gistirými!A:A,A34,Gistirými!F:F,B34)</f>
        <v>0</v>
      </c>
      <c r="D34">
        <f>IFERROR(AVERAGEIFS(Gistirými!E:E,Gistirými!A:A,A34,Gistirými!F:F,B34),0)</f>
        <v>0</v>
      </c>
      <c r="E34">
        <f t="shared" si="0"/>
        <v>0</v>
      </c>
      <c r="F34">
        <f t="shared" si="1"/>
        <v>0</v>
      </c>
    </row>
    <row r="35" spans="1:6" x14ac:dyDescent="0.45">
      <c r="A35">
        <v>2020</v>
      </c>
      <c r="B35" t="s">
        <v>75</v>
      </c>
      <c r="C35">
        <f>SUMIFS(Gistirými!D:D,Gistirými!A:A,A35,Gistirými!F:F,B35)</f>
        <v>1</v>
      </c>
      <c r="D35">
        <f>IFERROR(AVERAGEIFS(Gistirými!E:E,Gistirými!A:A,A35,Gistirými!F:F,B35),0)</f>
        <v>6832.2</v>
      </c>
      <c r="E35">
        <f t="shared" si="0"/>
        <v>6832.2</v>
      </c>
      <c r="F35">
        <f t="shared" si="1"/>
        <v>1051.1076923076923</v>
      </c>
    </row>
    <row r="36" spans="1:6" x14ac:dyDescent="0.45">
      <c r="A36">
        <v>2021</v>
      </c>
      <c r="B36" t="s">
        <v>75</v>
      </c>
      <c r="C36">
        <f>SUMIFS(Gistirými!D:D,Gistirými!A:A,A36,Gistirými!F:F,B36)</f>
        <v>2</v>
      </c>
      <c r="D36">
        <f>IFERROR(AVERAGEIFS(Gistirými!E:E,Gistirými!A:A,A36,Gistirými!F:F,B36),0)</f>
        <v>911.35</v>
      </c>
      <c r="E36">
        <f t="shared" si="0"/>
        <v>1822.7</v>
      </c>
      <c r="F36">
        <f t="shared" si="1"/>
        <v>280.4153846153846</v>
      </c>
    </row>
    <row r="37" spans="1:6" x14ac:dyDescent="0.45">
      <c r="A37">
        <v>2022</v>
      </c>
      <c r="B37" t="s">
        <v>75</v>
      </c>
      <c r="C37">
        <f>SUMIFS(Gistirými!D:D,Gistirými!A:A,A37,Gistirými!F:F,B37)</f>
        <v>1</v>
      </c>
      <c r="D37">
        <f>IFERROR(AVERAGEIFS(Gistirými!E:E,Gistirými!A:A,A37,Gistirými!F:F,B37),0)</f>
        <v>927.4</v>
      </c>
      <c r="E37">
        <f t="shared" si="0"/>
        <v>927.4</v>
      </c>
      <c r="F37">
        <f t="shared" si="1"/>
        <v>142.67692307692306</v>
      </c>
    </row>
    <row r="38" spans="1:6" x14ac:dyDescent="0.45">
      <c r="A38">
        <v>2023</v>
      </c>
      <c r="B38" t="s">
        <v>75</v>
      </c>
      <c r="C38">
        <f>SUMIFS(Gistirými!D:D,Gistirými!A:A,A38,Gistirými!F:F,B38)</f>
        <v>2</v>
      </c>
      <c r="D38">
        <f>IFERROR(AVERAGEIFS(Gistirými!E:E,Gistirými!A:A,A38,Gistirými!F:F,B38),0)</f>
        <v>2972.35</v>
      </c>
      <c r="E38">
        <f t="shared" si="0"/>
        <v>5944.7</v>
      </c>
      <c r="F38">
        <f t="shared" si="1"/>
        <v>914.56923076923078</v>
      </c>
    </row>
    <row r="39" spans="1:6" x14ac:dyDescent="0.45">
      <c r="A39">
        <v>2024</v>
      </c>
      <c r="B39" t="s">
        <v>75</v>
      </c>
      <c r="C39">
        <f>SUMIFS(Gistirými!D:D,Gistirými!A:A,A39,Gistirými!F:F,B39)</f>
        <v>1</v>
      </c>
      <c r="D39">
        <f>IFERROR(AVERAGEIFS(Gistirými!E:E,Gistirými!A:A,A39,Gistirými!F:F,B39),0)</f>
        <v>17.399999999999999</v>
      </c>
      <c r="E39">
        <f t="shared" si="0"/>
        <v>17.399999999999999</v>
      </c>
      <c r="F39">
        <f t="shared" si="1"/>
        <v>2.6769230769230767</v>
      </c>
    </row>
    <row r="40" spans="1:6" x14ac:dyDescent="0.45">
      <c r="A40">
        <v>2006</v>
      </c>
      <c r="B40" t="s">
        <v>76</v>
      </c>
      <c r="C40">
        <f>SUMIFS(Gistirými!D:D,Gistirými!A:A,A40,Gistirými!F:F,B40)</f>
        <v>1</v>
      </c>
      <c r="D40">
        <f>IFERROR(AVERAGEIFS(Gistirými!E:E,Gistirými!A:A,A40,Gistirými!F:F,B40),0)</f>
        <v>1333.8</v>
      </c>
      <c r="E40">
        <f t="shared" si="0"/>
        <v>1333.8</v>
      </c>
      <c r="F40">
        <f t="shared" si="1"/>
        <v>205.2</v>
      </c>
    </row>
    <row r="41" spans="1:6" x14ac:dyDescent="0.45">
      <c r="A41">
        <v>2007</v>
      </c>
      <c r="B41" t="s">
        <v>76</v>
      </c>
      <c r="C41">
        <f>SUMIFS(Gistirými!D:D,Gistirými!A:A,A41,Gistirými!F:F,B41)</f>
        <v>0</v>
      </c>
      <c r="D41">
        <f>IFERROR(AVERAGEIFS(Gistirými!E:E,Gistirými!A:A,A41,Gistirými!F:F,B41),0)</f>
        <v>0</v>
      </c>
      <c r="E41">
        <f t="shared" si="0"/>
        <v>0</v>
      </c>
      <c r="F41">
        <f t="shared" si="1"/>
        <v>0</v>
      </c>
    </row>
    <row r="42" spans="1:6" x14ac:dyDescent="0.45">
      <c r="A42">
        <v>2008</v>
      </c>
      <c r="B42" t="s">
        <v>76</v>
      </c>
      <c r="C42">
        <f>SUMIFS(Gistirými!D:D,Gistirými!A:A,A42,Gistirými!F:F,B42)</f>
        <v>0</v>
      </c>
      <c r="D42">
        <f>IFERROR(AVERAGEIFS(Gistirými!E:E,Gistirými!A:A,A42,Gistirými!F:F,B42),0)</f>
        <v>0</v>
      </c>
      <c r="E42">
        <f t="shared" si="0"/>
        <v>0</v>
      </c>
      <c r="F42">
        <f t="shared" si="1"/>
        <v>0</v>
      </c>
    </row>
    <row r="43" spans="1:6" x14ac:dyDescent="0.45">
      <c r="A43">
        <v>2009</v>
      </c>
      <c r="B43" t="s">
        <v>76</v>
      </c>
      <c r="C43">
        <f>SUMIFS(Gistirými!D:D,Gistirými!A:A,A43,Gistirými!F:F,B43)</f>
        <v>0</v>
      </c>
      <c r="D43">
        <f>IFERROR(AVERAGEIFS(Gistirými!E:E,Gistirými!A:A,A43,Gistirými!F:F,B43),0)</f>
        <v>0</v>
      </c>
      <c r="E43">
        <f t="shared" si="0"/>
        <v>0</v>
      </c>
      <c r="F43">
        <f t="shared" si="1"/>
        <v>0</v>
      </c>
    </row>
    <row r="44" spans="1:6" x14ac:dyDescent="0.45">
      <c r="A44">
        <v>2010</v>
      </c>
      <c r="B44" t="s">
        <v>76</v>
      </c>
      <c r="C44">
        <f>SUMIFS(Gistirými!D:D,Gistirými!A:A,A44,Gistirými!F:F,B44)</f>
        <v>1</v>
      </c>
      <c r="D44">
        <f>IFERROR(AVERAGEIFS(Gistirými!E:E,Gistirými!A:A,A44,Gistirými!F:F,B44),0)</f>
        <v>38.700000000000003</v>
      </c>
      <c r="E44">
        <f t="shared" si="0"/>
        <v>38.700000000000003</v>
      </c>
      <c r="F44">
        <f t="shared" si="1"/>
        <v>5.953846153846154</v>
      </c>
    </row>
    <row r="45" spans="1:6" x14ac:dyDescent="0.45">
      <c r="A45">
        <v>2011</v>
      </c>
      <c r="B45" t="s">
        <v>76</v>
      </c>
      <c r="C45">
        <f>SUMIFS(Gistirými!D:D,Gistirými!A:A,A45,Gistirými!F:F,B45)</f>
        <v>1</v>
      </c>
      <c r="D45">
        <f>IFERROR(AVERAGEIFS(Gistirými!E:E,Gistirými!A:A,A45,Gistirými!F:F,B45),0)</f>
        <v>496.9</v>
      </c>
      <c r="E45">
        <f t="shared" si="0"/>
        <v>496.9</v>
      </c>
      <c r="F45">
        <f t="shared" si="1"/>
        <v>76.446153846153848</v>
      </c>
    </row>
    <row r="46" spans="1:6" x14ac:dyDescent="0.45">
      <c r="A46">
        <v>2012</v>
      </c>
      <c r="B46" t="s">
        <v>76</v>
      </c>
      <c r="C46">
        <f>SUMIFS(Gistirými!D:D,Gistirými!A:A,A46,Gistirými!F:F,B46)</f>
        <v>0</v>
      </c>
      <c r="D46">
        <f>IFERROR(AVERAGEIFS(Gistirými!E:E,Gistirými!A:A,A46,Gistirými!F:F,B46),0)</f>
        <v>0</v>
      </c>
      <c r="E46">
        <f t="shared" si="0"/>
        <v>0</v>
      </c>
      <c r="F46">
        <f t="shared" si="1"/>
        <v>0</v>
      </c>
    </row>
    <row r="47" spans="1:6" x14ac:dyDescent="0.45">
      <c r="A47">
        <v>2013</v>
      </c>
      <c r="B47" t="s">
        <v>76</v>
      </c>
      <c r="C47">
        <f>SUMIFS(Gistirými!D:D,Gistirými!A:A,A47,Gistirými!F:F,B47)</f>
        <v>1</v>
      </c>
      <c r="D47">
        <f>IFERROR(AVERAGEIFS(Gistirými!E:E,Gistirými!A:A,A47,Gistirými!F:F,B47),0)</f>
        <v>263.2</v>
      </c>
      <c r="E47">
        <f t="shared" si="0"/>
        <v>263.2</v>
      </c>
      <c r="F47">
        <f t="shared" si="1"/>
        <v>40.492307692307691</v>
      </c>
    </row>
    <row r="48" spans="1:6" x14ac:dyDescent="0.45">
      <c r="A48">
        <v>2014</v>
      </c>
      <c r="B48" t="s">
        <v>76</v>
      </c>
      <c r="C48">
        <f>SUMIFS(Gistirými!D:D,Gistirými!A:A,A48,Gistirými!F:F,B48)</f>
        <v>2</v>
      </c>
      <c r="D48">
        <f>IFERROR(AVERAGEIFS(Gistirými!E:E,Gistirými!A:A,A48,Gistirými!F:F,B48),0)</f>
        <v>306.75</v>
      </c>
      <c r="E48">
        <f t="shared" si="0"/>
        <v>613.5</v>
      </c>
      <c r="F48">
        <f t="shared" si="1"/>
        <v>94.384615384615387</v>
      </c>
    </row>
    <row r="49" spans="1:6" x14ac:dyDescent="0.45">
      <c r="A49">
        <v>2015</v>
      </c>
      <c r="B49" t="s">
        <v>76</v>
      </c>
      <c r="C49">
        <f>SUMIFS(Gistirými!D:D,Gistirými!A:A,A49,Gistirými!F:F,B49)</f>
        <v>1</v>
      </c>
      <c r="D49">
        <f>IFERROR(AVERAGEIFS(Gistirými!E:E,Gistirými!A:A,A49,Gistirými!F:F,B49),0)</f>
        <v>154</v>
      </c>
      <c r="E49">
        <f t="shared" si="0"/>
        <v>154</v>
      </c>
      <c r="F49">
        <f t="shared" si="1"/>
        <v>23.692307692307693</v>
      </c>
    </row>
    <row r="50" spans="1:6" x14ac:dyDescent="0.45">
      <c r="A50">
        <v>2016</v>
      </c>
      <c r="B50" t="s">
        <v>76</v>
      </c>
      <c r="C50">
        <f>SUMIFS(Gistirými!D:D,Gistirými!A:A,A50,Gistirými!F:F,B50)</f>
        <v>3</v>
      </c>
      <c r="D50">
        <f>IFERROR(AVERAGEIFS(Gistirými!E:E,Gistirými!A:A,A50,Gistirými!F:F,B50),0)</f>
        <v>870.22500000000002</v>
      </c>
      <c r="E50">
        <f t="shared" si="0"/>
        <v>2610.6750000000002</v>
      </c>
      <c r="F50">
        <f t="shared" si="1"/>
        <v>401.64230769230772</v>
      </c>
    </row>
    <row r="51" spans="1:6" x14ac:dyDescent="0.45">
      <c r="A51">
        <v>2017</v>
      </c>
      <c r="B51" t="s">
        <v>76</v>
      </c>
      <c r="C51">
        <f>SUMIFS(Gistirými!D:D,Gistirými!A:A,A51,Gistirými!F:F,B51)</f>
        <v>4</v>
      </c>
      <c r="D51">
        <f>IFERROR(AVERAGEIFS(Gistirými!E:E,Gistirými!A:A,A51,Gistirými!F:F,B51),0)</f>
        <v>578.25</v>
      </c>
      <c r="E51">
        <f t="shared" si="0"/>
        <v>2313</v>
      </c>
      <c r="F51">
        <f t="shared" si="1"/>
        <v>355.84615384615387</v>
      </c>
    </row>
    <row r="52" spans="1:6" x14ac:dyDescent="0.45">
      <c r="A52">
        <v>2018</v>
      </c>
      <c r="B52" t="s">
        <v>76</v>
      </c>
      <c r="C52">
        <f>SUMIFS(Gistirými!D:D,Gistirými!A:A,A52,Gistirými!F:F,B52)</f>
        <v>5</v>
      </c>
      <c r="D52">
        <f>IFERROR(AVERAGEIFS(Gistirými!E:E,Gistirými!A:A,A52,Gistirými!F:F,B52),0)</f>
        <v>650.36666666666667</v>
      </c>
      <c r="E52">
        <f t="shared" si="0"/>
        <v>3251.8333333333335</v>
      </c>
      <c r="F52">
        <f t="shared" si="1"/>
        <v>500.28205128205133</v>
      </c>
    </row>
    <row r="53" spans="1:6" x14ac:dyDescent="0.45">
      <c r="A53">
        <v>2019</v>
      </c>
      <c r="B53" t="s">
        <v>76</v>
      </c>
      <c r="C53">
        <f>SUMIFS(Gistirými!D:D,Gistirými!A:A,A53,Gistirými!F:F,B53)</f>
        <v>9</v>
      </c>
      <c r="D53">
        <f>IFERROR(AVERAGEIFS(Gistirými!E:E,Gistirými!A:A,A53,Gistirými!F:F,B53),0)</f>
        <v>179.22333333333333</v>
      </c>
      <c r="E53">
        <f t="shared" si="0"/>
        <v>1613.01</v>
      </c>
      <c r="F53">
        <f t="shared" si="1"/>
        <v>248.15538461538461</v>
      </c>
    </row>
    <row r="54" spans="1:6" x14ac:dyDescent="0.45">
      <c r="A54">
        <v>2020</v>
      </c>
      <c r="B54" t="s">
        <v>76</v>
      </c>
      <c r="C54">
        <f>SUMIFS(Gistirými!D:D,Gistirými!A:A,A54,Gistirými!F:F,B54)</f>
        <v>0</v>
      </c>
      <c r="D54">
        <f>IFERROR(AVERAGEIFS(Gistirými!E:E,Gistirými!A:A,A54,Gistirými!F:F,B54),0)</f>
        <v>0</v>
      </c>
      <c r="E54">
        <f t="shared" si="0"/>
        <v>0</v>
      </c>
      <c r="F54">
        <f t="shared" si="1"/>
        <v>0</v>
      </c>
    </row>
    <row r="55" spans="1:6" x14ac:dyDescent="0.45">
      <c r="A55">
        <v>2021</v>
      </c>
      <c r="B55" t="s">
        <v>76</v>
      </c>
      <c r="C55">
        <f>SUMIFS(Gistirými!D:D,Gistirými!A:A,A55,Gistirými!F:F,B55)</f>
        <v>2</v>
      </c>
      <c r="D55">
        <f>IFERROR(AVERAGEIFS(Gistirými!E:E,Gistirými!A:A,A55,Gistirými!F:F,B55),0)</f>
        <v>27.91</v>
      </c>
      <c r="E55">
        <f t="shared" si="0"/>
        <v>55.82</v>
      </c>
      <c r="F55">
        <f t="shared" si="1"/>
        <v>8.5876923076923077</v>
      </c>
    </row>
    <row r="56" spans="1:6" x14ac:dyDescent="0.45">
      <c r="A56">
        <v>2022</v>
      </c>
      <c r="B56" t="s">
        <v>76</v>
      </c>
      <c r="C56">
        <f>SUMIFS(Gistirými!D:D,Gistirými!A:A,A56,Gistirými!F:F,B56)</f>
        <v>0</v>
      </c>
      <c r="D56">
        <f>IFERROR(AVERAGEIFS(Gistirými!E:E,Gistirými!A:A,A56,Gistirými!F:F,B56),0)</f>
        <v>0</v>
      </c>
      <c r="E56">
        <f t="shared" si="0"/>
        <v>0</v>
      </c>
      <c r="F56">
        <f t="shared" si="1"/>
        <v>0</v>
      </c>
    </row>
    <row r="57" spans="1:6" x14ac:dyDescent="0.45">
      <c r="A57">
        <v>2023</v>
      </c>
      <c r="B57" t="s">
        <v>76</v>
      </c>
      <c r="C57">
        <f>SUMIFS(Gistirými!D:D,Gistirými!A:A,A57,Gistirými!F:F,B57)</f>
        <v>0</v>
      </c>
      <c r="D57">
        <f>IFERROR(AVERAGEIFS(Gistirými!E:E,Gistirými!A:A,A57,Gistirými!F:F,B57),0)</f>
        <v>0</v>
      </c>
      <c r="E57">
        <f t="shared" si="0"/>
        <v>0</v>
      </c>
      <c r="F57">
        <f t="shared" si="1"/>
        <v>0</v>
      </c>
    </row>
    <row r="58" spans="1:6" x14ac:dyDescent="0.45">
      <c r="A58">
        <v>2024</v>
      </c>
      <c r="B58" t="s">
        <v>76</v>
      </c>
      <c r="C58">
        <f>SUMIFS(Gistirými!D:D,Gistirými!A:A,A58,Gistirými!F:F,B58)</f>
        <v>1</v>
      </c>
      <c r="D58">
        <f>IFERROR(AVERAGEIFS(Gistirými!E:E,Gistirými!A:A,A58,Gistirými!F:F,B58),0)</f>
        <v>430.8</v>
      </c>
      <c r="E58">
        <f t="shared" si="0"/>
        <v>430.8</v>
      </c>
      <c r="F58">
        <f t="shared" si="1"/>
        <v>66.276923076923083</v>
      </c>
    </row>
    <row r="59" spans="1:6" x14ac:dyDescent="0.45">
      <c r="A59">
        <v>2006</v>
      </c>
      <c r="B59" t="s">
        <v>77</v>
      </c>
      <c r="C59">
        <f>SUMIFS(Gistirými!D:D,Gistirými!A:A,A59,Gistirými!F:F,B59)</f>
        <v>0</v>
      </c>
      <c r="D59">
        <f>IFERROR(AVERAGEIFS(Gistirými!E:E,Gistirými!A:A,A59,Gistirými!F:F,B59),0)</f>
        <v>0</v>
      </c>
      <c r="E59">
        <f t="shared" si="0"/>
        <v>0</v>
      </c>
      <c r="F59">
        <f t="shared" si="1"/>
        <v>0</v>
      </c>
    </row>
    <row r="60" spans="1:6" x14ac:dyDescent="0.45">
      <c r="A60">
        <v>2007</v>
      </c>
      <c r="B60" t="s">
        <v>77</v>
      </c>
      <c r="C60">
        <f>SUMIFS(Gistirými!D:D,Gistirými!A:A,A60,Gistirými!F:F,B60)</f>
        <v>11</v>
      </c>
      <c r="D60">
        <f>IFERROR(AVERAGEIFS(Gistirými!E:E,Gistirými!A:A,A60,Gistirými!F:F,B60),0)</f>
        <v>144.06666666666666</v>
      </c>
      <c r="E60">
        <f t="shared" si="0"/>
        <v>1584.7333333333333</v>
      </c>
      <c r="F60">
        <f t="shared" si="1"/>
        <v>243.8051282051282</v>
      </c>
    </row>
    <row r="61" spans="1:6" x14ac:dyDescent="0.45">
      <c r="A61">
        <v>2008</v>
      </c>
      <c r="B61" t="s">
        <v>77</v>
      </c>
      <c r="C61">
        <f>SUMIFS(Gistirými!D:D,Gistirými!A:A,A61,Gistirými!F:F,B61)</f>
        <v>1</v>
      </c>
      <c r="D61">
        <f>IFERROR(AVERAGEIFS(Gistirými!E:E,Gistirými!A:A,A61,Gistirými!F:F,B61),0)</f>
        <v>219.5</v>
      </c>
      <c r="E61">
        <f t="shared" si="0"/>
        <v>219.5</v>
      </c>
      <c r="F61">
        <f t="shared" si="1"/>
        <v>33.769230769230766</v>
      </c>
    </row>
    <row r="62" spans="1:6" x14ac:dyDescent="0.45">
      <c r="A62">
        <v>2009</v>
      </c>
      <c r="B62" t="s">
        <v>77</v>
      </c>
      <c r="C62">
        <f>SUMIFS(Gistirými!D:D,Gistirými!A:A,A62,Gistirými!F:F,B62)</f>
        <v>3</v>
      </c>
      <c r="D62">
        <f>IFERROR(AVERAGEIFS(Gistirými!E:E,Gistirými!A:A,A62,Gistirými!F:F,B62),0)</f>
        <v>67.900000000000006</v>
      </c>
      <c r="E62">
        <f t="shared" si="0"/>
        <v>203.70000000000002</v>
      </c>
      <c r="F62">
        <f t="shared" si="1"/>
        <v>31.338461538461541</v>
      </c>
    </row>
    <row r="63" spans="1:6" x14ac:dyDescent="0.45">
      <c r="A63">
        <v>2010</v>
      </c>
      <c r="B63" t="s">
        <v>77</v>
      </c>
      <c r="C63">
        <f>SUMIFS(Gistirými!D:D,Gistirými!A:A,A63,Gistirými!F:F,B63)</f>
        <v>0</v>
      </c>
      <c r="D63">
        <f>IFERROR(AVERAGEIFS(Gistirými!E:E,Gistirými!A:A,A63,Gistirými!F:F,B63),0)</f>
        <v>0</v>
      </c>
      <c r="E63">
        <f t="shared" si="0"/>
        <v>0</v>
      </c>
      <c r="F63">
        <f t="shared" si="1"/>
        <v>0</v>
      </c>
    </row>
    <row r="64" spans="1:6" x14ac:dyDescent="0.45">
      <c r="A64">
        <v>2011</v>
      </c>
      <c r="B64" t="s">
        <v>77</v>
      </c>
      <c r="C64">
        <f>SUMIFS(Gistirými!D:D,Gistirými!A:A,A64,Gistirými!F:F,B64)</f>
        <v>0</v>
      </c>
      <c r="D64">
        <f>IFERROR(AVERAGEIFS(Gistirými!E:E,Gistirými!A:A,A64,Gistirými!F:F,B64),0)</f>
        <v>0</v>
      </c>
      <c r="E64">
        <f t="shared" si="0"/>
        <v>0</v>
      </c>
      <c r="F64">
        <f t="shared" si="1"/>
        <v>0</v>
      </c>
    </row>
    <row r="65" spans="1:6" x14ac:dyDescent="0.45">
      <c r="A65">
        <v>2012</v>
      </c>
      <c r="B65" t="s">
        <v>77</v>
      </c>
      <c r="C65">
        <f>SUMIFS(Gistirými!D:D,Gistirými!A:A,A65,Gistirými!F:F,B65)</f>
        <v>0</v>
      </c>
      <c r="D65">
        <f>IFERROR(AVERAGEIFS(Gistirými!E:E,Gistirými!A:A,A65,Gistirými!F:F,B65),0)</f>
        <v>0</v>
      </c>
      <c r="E65">
        <f t="shared" si="0"/>
        <v>0</v>
      </c>
      <c r="F65">
        <f t="shared" si="1"/>
        <v>0</v>
      </c>
    </row>
    <row r="66" spans="1:6" x14ac:dyDescent="0.45">
      <c r="A66">
        <v>2013</v>
      </c>
      <c r="B66" t="s">
        <v>77</v>
      </c>
      <c r="C66">
        <f>SUMIFS(Gistirými!D:D,Gistirými!A:A,A66,Gistirými!F:F,B66)</f>
        <v>1</v>
      </c>
      <c r="D66">
        <f>IFERROR(AVERAGEIFS(Gistirými!E:E,Gistirými!A:A,A66,Gistirými!F:F,B66),0)</f>
        <v>278.60000000000002</v>
      </c>
      <c r="E66">
        <f t="shared" si="0"/>
        <v>278.60000000000002</v>
      </c>
      <c r="F66">
        <f t="shared" si="1"/>
        <v>42.861538461538466</v>
      </c>
    </row>
    <row r="67" spans="1:6" x14ac:dyDescent="0.45">
      <c r="A67">
        <v>2014</v>
      </c>
      <c r="B67" t="s">
        <v>77</v>
      </c>
      <c r="C67">
        <f>SUMIFS(Gistirými!D:D,Gistirými!A:A,A67,Gistirými!F:F,B67)</f>
        <v>1</v>
      </c>
      <c r="D67">
        <f>IFERROR(AVERAGEIFS(Gistirými!E:E,Gistirými!A:A,A67,Gistirými!F:F,B67),0)</f>
        <v>289.2</v>
      </c>
      <c r="E67">
        <f t="shared" ref="E67:E130" si="2">D67*C67</f>
        <v>289.2</v>
      </c>
      <c r="F67">
        <f t="shared" ref="F67:F130" si="3">E67/6.5</f>
        <v>44.492307692307691</v>
      </c>
    </row>
    <row r="68" spans="1:6" x14ac:dyDescent="0.45">
      <c r="A68">
        <v>2015</v>
      </c>
      <c r="B68" t="s">
        <v>77</v>
      </c>
      <c r="C68">
        <f>SUMIFS(Gistirými!D:D,Gistirými!A:A,A68,Gistirými!F:F,B68)</f>
        <v>0</v>
      </c>
      <c r="D68">
        <f>IFERROR(AVERAGEIFS(Gistirými!E:E,Gistirými!A:A,A68,Gistirými!F:F,B68),0)</f>
        <v>0</v>
      </c>
      <c r="E68">
        <f t="shared" si="2"/>
        <v>0</v>
      </c>
      <c r="F68">
        <f t="shared" si="3"/>
        <v>0</v>
      </c>
    </row>
    <row r="69" spans="1:6" x14ac:dyDescent="0.45">
      <c r="A69">
        <v>2016</v>
      </c>
      <c r="B69" t="s">
        <v>77</v>
      </c>
      <c r="C69">
        <f>SUMIFS(Gistirými!D:D,Gistirými!A:A,A69,Gistirými!F:F,B69)</f>
        <v>1</v>
      </c>
      <c r="D69">
        <f>IFERROR(AVERAGEIFS(Gistirými!E:E,Gistirými!A:A,A69,Gistirými!F:F,B69),0)</f>
        <v>520.79999999999995</v>
      </c>
      <c r="E69">
        <f t="shared" si="2"/>
        <v>520.79999999999995</v>
      </c>
      <c r="F69">
        <f t="shared" si="3"/>
        <v>80.123076923076923</v>
      </c>
    </row>
    <row r="70" spans="1:6" x14ac:dyDescent="0.45">
      <c r="A70">
        <v>2017</v>
      </c>
      <c r="B70" t="s">
        <v>77</v>
      </c>
      <c r="C70">
        <f>SUMIFS(Gistirými!D:D,Gistirými!A:A,A70,Gistirými!F:F,B70)</f>
        <v>0</v>
      </c>
      <c r="D70">
        <f>IFERROR(AVERAGEIFS(Gistirými!E:E,Gistirými!A:A,A70,Gistirými!F:F,B70),0)</f>
        <v>0</v>
      </c>
      <c r="E70">
        <f t="shared" si="2"/>
        <v>0</v>
      </c>
      <c r="F70">
        <f t="shared" si="3"/>
        <v>0</v>
      </c>
    </row>
    <row r="71" spans="1:6" x14ac:dyDescent="0.45">
      <c r="A71">
        <v>2018</v>
      </c>
      <c r="B71" t="s">
        <v>77</v>
      </c>
      <c r="C71">
        <f>SUMIFS(Gistirými!D:D,Gistirými!A:A,A71,Gistirými!F:F,B71)</f>
        <v>2</v>
      </c>
      <c r="D71">
        <f>IFERROR(AVERAGEIFS(Gistirými!E:E,Gistirými!A:A,A71,Gistirými!F:F,B71),0)</f>
        <v>71.900000000000006</v>
      </c>
      <c r="E71">
        <f t="shared" si="2"/>
        <v>143.80000000000001</v>
      </c>
      <c r="F71">
        <f t="shared" si="3"/>
        <v>22.123076923076926</v>
      </c>
    </row>
    <row r="72" spans="1:6" x14ac:dyDescent="0.45">
      <c r="A72">
        <v>2019</v>
      </c>
      <c r="B72" t="s">
        <v>77</v>
      </c>
      <c r="C72">
        <f>SUMIFS(Gistirými!D:D,Gistirými!A:A,A72,Gistirými!F:F,B72)</f>
        <v>0</v>
      </c>
      <c r="D72">
        <f>IFERROR(AVERAGEIFS(Gistirými!E:E,Gistirými!A:A,A72,Gistirými!F:F,B72),0)</f>
        <v>0</v>
      </c>
      <c r="E72">
        <f t="shared" si="2"/>
        <v>0</v>
      </c>
      <c r="F72">
        <f t="shared" si="3"/>
        <v>0</v>
      </c>
    </row>
    <row r="73" spans="1:6" x14ac:dyDescent="0.45">
      <c r="A73">
        <v>2020</v>
      </c>
      <c r="B73" t="s">
        <v>77</v>
      </c>
      <c r="C73">
        <f>SUMIFS(Gistirými!D:D,Gistirými!A:A,A73,Gistirými!F:F,B73)</f>
        <v>0</v>
      </c>
      <c r="D73">
        <f>IFERROR(AVERAGEIFS(Gistirými!E:E,Gistirými!A:A,A73,Gistirými!F:F,B73),0)</f>
        <v>0</v>
      </c>
      <c r="E73">
        <f t="shared" si="2"/>
        <v>0</v>
      </c>
      <c r="F73">
        <f t="shared" si="3"/>
        <v>0</v>
      </c>
    </row>
    <row r="74" spans="1:6" x14ac:dyDescent="0.45">
      <c r="A74">
        <v>2021</v>
      </c>
      <c r="B74" t="s">
        <v>77</v>
      </c>
      <c r="C74">
        <f>SUMIFS(Gistirými!D:D,Gistirými!A:A,A74,Gistirými!F:F,B74)</f>
        <v>1</v>
      </c>
      <c r="D74">
        <f>IFERROR(AVERAGEIFS(Gistirými!E:E,Gistirými!A:A,A74,Gistirými!F:F,B74),0)</f>
        <v>548</v>
      </c>
      <c r="E74">
        <f t="shared" si="2"/>
        <v>548</v>
      </c>
      <c r="F74">
        <f t="shared" si="3"/>
        <v>84.307692307692307</v>
      </c>
    </row>
    <row r="75" spans="1:6" x14ac:dyDescent="0.45">
      <c r="A75">
        <v>2022</v>
      </c>
      <c r="B75" t="s">
        <v>77</v>
      </c>
      <c r="C75">
        <f>SUMIFS(Gistirými!D:D,Gistirými!A:A,A75,Gistirými!F:F,B75)</f>
        <v>0</v>
      </c>
      <c r="D75">
        <f>IFERROR(AVERAGEIFS(Gistirými!E:E,Gistirými!A:A,A75,Gistirými!F:F,B75),0)</f>
        <v>0</v>
      </c>
      <c r="E75">
        <f t="shared" si="2"/>
        <v>0</v>
      </c>
      <c r="F75">
        <f t="shared" si="3"/>
        <v>0</v>
      </c>
    </row>
    <row r="76" spans="1:6" x14ac:dyDescent="0.45">
      <c r="A76">
        <v>2023</v>
      </c>
      <c r="B76" t="s">
        <v>77</v>
      </c>
      <c r="C76">
        <f>SUMIFS(Gistirými!D:D,Gistirými!A:A,A76,Gistirými!F:F,B76)</f>
        <v>0</v>
      </c>
      <c r="D76">
        <f>IFERROR(AVERAGEIFS(Gistirými!E:E,Gistirými!A:A,A76,Gistirými!F:F,B76),0)</f>
        <v>0</v>
      </c>
      <c r="E76">
        <f t="shared" si="2"/>
        <v>0</v>
      </c>
      <c r="F76">
        <f t="shared" si="3"/>
        <v>0</v>
      </c>
    </row>
    <row r="77" spans="1:6" x14ac:dyDescent="0.45">
      <c r="A77">
        <v>2024</v>
      </c>
      <c r="B77" t="s">
        <v>77</v>
      </c>
      <c r="C77">
        <f>SUMIFS(Gistirými!D:D,Gistirými!A:A,A77,Gistirými!F:F,B77)</f>
        <v>0</v>
      </c>
      <c r="D77">
        <f>IFERROR(AVERAGEIFS(Gistirými!E:E,Gistirými!A:A,A77,Gistirými!F:F,B77),0)</f>
        <v>0</v>
      </c>
      <c r="E77">
        <f t="shared" si="2"/>
        <v>0</v>
      </c>
      <c r="F77">
        <f t="shared" si="3"/>
        <v>0</v>
      </c>
    </row>
    <row r="78" spans="1:6" x14ac:dyDescent="0.45">
      <c r="A78">
        <v>2006</v>
      </c>
      <c r="B78" t="s">
        <v>78</v>
      </c>
      <c r="C78">
        <f>SUMIFS(Gistirými!D:D,Gistirými!A:A,A78,Gistirými!F:F,B78)</f>
        <v>0</v>
      </c>
      <c r="D78">
        <f>IFERROR(AVERAGEIFS(Gistirými!E:E,Gistirými!A:A,A78,Gistirými!F:F,B78),0)</f>
        <v>0</v>
      </c>
      <c r="E78">
        <f t="shared" si="2"/>
        <v>0</v>
      </c>
      <c r="F78">
        <f t="shared" si="3"/>
        <v>0</v>
      </c>
    </row>
    <row r="79" spans="1:6" x14ac:dyDescent="0.45">
      <c r="A79">
        <v>2007</v>
      </c>
      <c r="B79" t="s">
        <v>78</v>
      </c>
      <c r="C79">
        <f>SUMIFS(Gistirými!D:D,Gistirými!A:A,A79,Gistirými!F:F,B79)</f>
        <v>1</v>
      </c>
      <c r="D79">
        <f>IFERROR(AVERAGEIFS(Gistirými!E:E,Gistirými!A:A,A79,Gistirými!F:F,B79),0)</f>
        <v>216.4</v>
      </c>
      <c r="E79">
        <f t="shared" si="2"/>
        <v>216.4</v>
      </c>
      <c r="F79">
        <f t="shared" si="3"/>
        <v>33.292307692307695</v>
      </c>
    </row>
    <row r="80" spans="1:6" x14ac:dyDescent="0.45">
      <c r="A80">
        <v>2008</v>
      </c>
      <c r="B80" t="s">
        <v>78</v>
      </c>
      <c r="C80">
        <f>SUMIFS(Gistirými!D:D,Gistirými!A:A,A80,Gistirými!F:F,B80)</f>
        <v>1</v>
      </c>
      <c r="D80">
        <f>IFERROR(AVERAGEIFS(Gistirými!E:E,Gistirými!A:A,A80,Gistirými!F:F,B80),0)</f>
        <v>64</v>
      </c>
      <c r="E80">
        <f t="shared" si="2"/>
        <v>64</v>
      </c>
      <c r="F80">
        <f t="shared" si="3"/>
        <v>9.8461538461538467</v>
      </c>
    </row>
    <row r="81" spans="1:6" x14ac:dyDescent="0.45">
      <c r="A81">
        <v>2009</v>
      </c>
      <c r="B81" t="s">
        <v>78</v>
      </c>
      <c r="C81">
        <f>SUMIFS(Gistirými!D:D,Gistirými!A:A,A81,Gistirými!F:F,B81)</f>
        <v>1</v>
      </c>
      <c r="D81">
        <f>IFERROR(AVERAGEIFS(Gistirými!E:E,Gistirými!A:A,A81,Gistirými!F:F,B81),0)</f>
        <v>159.80000000000001</v>
      </c>
      <c r="E81">
        <f t="shared" si="2"/>
        <v>159.80000000000001</v>
      </c>
      <c r="F81">
        <f t="shared" si="3"/>
        <v>24.584615384615386</v>
      </c>
    </row>
    <row r="82" spans="1:6" x14ac:dyDescent="0.45">
      <c r="A82">
        <v>2010</v>
      </c>
      <c r="B82" t="s">
        <v>78</v>
      </c>
      <c r="C82">
        <f>SUMIFS(Gistirými!D:D,Gistirými!A:A,A82,Gistirými!F:F,B82)</f>
        <v>1</v>
      </c>
      <c r="D82">
        <f>IFERROR(AVERAGEIFS(Gistirými!E:E,Gistirými!A:A,A82,Gistirými!F:F,B82),0)</f>
        <v>113.1</v>
      </c>
      <c r="E82">
        <f t="shared" si="2"/>
        <v>113.1</v>
      </c>
      <c r="F82">
        <f t="shared" si="3"/>
        <v>17.399999999999999</v>
      </c>
    </row>
    <row r="83" spans="1:6" x14ac:dyDescent="0.45">
      <c r="A83">
        <v>2011</v>
      </c>
      <c r="B83" t="s">
        <v>78</v>
      </c>
      <c r="C83">
        <f>SUMIFS(Gistirými!D:D,Gistirými!A:A,A83,Gistirými!F:F,B83)</f>
        <v>0</v>
      </c>
      <c r="D83">
        <f>IFERROR(AVERAGEIFS(Gistirými!E:E,Gistirými!A:A,A83,Gistirými!F:F,B83),0)</f>
        <v>0</v>
      </c>
      <c r="E83">
        <f t="shared" si="2"/>
        <v>0</v>
      </c>
      <c r="F83">
        <f t="shared" si="3"/>
        <v>0</v>
      </c>
    </row>
    <row r="84" spans="1:6" x14ac:dyDescent="0.45">
      <c r="A84">
        <v>2012</v>
      </c>
      <c r="B84" t="s">
        <v>78</v>
      </c>
      <c r="C84">
        <f>SUMIFS(Gistirými!D:D,Gistirými!A:A,A84,Gistirými!F:F,B84)</f>
        <v>0</v>
      </c>
      <c r="D84">
        <f>IFERROR(AVERAGEIFS(Gistirými!E:E,Gistirými!A:A,A84,Gistirými!F:F,B84),0)</f>
        <v>0</v>
      </c>
      <c r="E84">
        <f t="shared" si="2"/>
        <v>0</v>
      </c>
      <c r="F84">
        <f t="shared" si="3"/>
        <v>0</v>
      </c>
    </row>
    <row r="85" spans="1:6" x14ac:dyDescent="0.45">
      <c r="A85">
        <v>2013</v>
      </c>
      <c r="B85" t="s">
        <v>78</v>
      </c>
      <c r="C85">
        <f>SUMIFS(Gistirými!D:D,Gistirými!A:A,A85,Gistirými!F:F,B85)</f>
        <v>1</v>
      </c>
      <c r="D85">
        <f>IFERROR(AVERAGEIFS(Gistirými!E:E,Gistirými!A:A,A85,Gistirými!F:F,B85),0)</f>
        <v>169.8</v>
      </c>
      <c r="E85">
        <f t="shared" si="2"/>
        <v>169.8</v>
      </c>
      <c r="F85">
        <f t="shared" si="3"/>
        <v>26.123076923076926</v>
      </c>
    </row>
    <row r="86" spans="1:6" x14ac:dyDescent="0.45">
      <c r="A86">
        <v>2014</v>
      </c>
      <c r="B86" t="s">
        <v>78</v>
      </c>
      <c r="C86">
        <f>SUMIFS(Gistirými!D:D,Gistirými!A:A,A86,Gistirými!F:F,B86)</f>
        <v>0</v>
      </c>
      <c r="D86">
        <f>IFERROR(AVERAGEIFS(Gistirými!E:E,Gistirými!A:A,A86,Gistirými!F:F,B86),0)</f>
        <v>0</v>
      </c>
      <c r="E86">
        <f t="shared" si="2"/>
        <v>0</v>
      </c>
      <c r="F86">
        <f t="shared" si="3"/>
        <v>0</v>
      </c>
    </row>
    <row r="87" spans="1:6" x14ac:dyDescent="0.45">
      <c r="A87">
        <v>2015</v>
      </c>
      <c r="B87" t="s">
        <v>78</v>
      </c>
      <c r="C87">
        <f>SUMIFS(Gistirými!D:D,Gistirými!A:A,A87,Gistirými!F:F,B87)</f>
        <v>1</v>
      </c>
      <c r="D87">
        <f>IFERROR(AVERAGEIFS(Gistirými!E:E,Gistirými!A:A,A87,Gistirými!F:F,B87),0)</f>
        <v>214.8</v>
      </c>
      <c r="E87">
        <f t="shared" si="2"/>
        <v>214.8</v>
      </c>
      <c r="F87">
        <f t="shared" si="3"/>
        <v>33.04615384615385</v>
      </c>
    </row>
    <row r="88" spans="1:6" x14ac:dyDescent="0.45">
      <c r="A88">
        <v>2016</v>
      </c>
      <c r="B88" t="s">
        <v>78</v>
      </c>
      <c r="C88">
        <f>SUMIFS(Gistirými!D:D,Gistirými!A:A,A88,Gistirými!F:F,B88)</f>
        <v>1</v>
      </c>
      <c r="D88">
        <f>IFERROR(AVERAGEIFS(Gistirými!E:E,Gistirými!A:A,A88,Gistirými!F:F,B88),0)</f>
        <v>20.9</v>
      </c>
      <c r="E88">
        <f t="shared" si="2"/>
        <v>20.9</v>
      </c>
      <c r="F88">
        <f t="shared" si="3"/>
        <v>3.2153846153846151</v>
      </c>
    </row>
    <row r="89" spans="1:6" x14ac:dyDescent="0.45">
      <c r="A89">
        <v>2017</v>
      </c>
      <c r="B89" t="s">
        <v>78</v>
      </c>
      <c r="C89">
        <f>SUMIFS(Gistirými!D:D,Gistirými!A:A,A89,Gistirými!F:F,B89)</f>
        <v>0</v>
      </c>
      <c r="D89">
        <f>IFERROR(AVERAGEIFS(Gistirými!E:E,Gistirými!A:A,A89,Gistirými!F:F,B89),0)</f>
        <v>0</v>
      </c>
      <c r="E89">
        <f t="shared" si="2"/>
        <v>0</v>
      </c>
      <c r="F89">
        <f t="shared" si="3"/>
        <v>0</v>
      </c>
    </row>
    <row r="90" spans="1:6" x14ac:dyDescent="0.45">
      <c r="A90">
        <v>2018</v>
      </c>
      <c r="B90" t="s">
        <v>78</v>
      </c>
      <c r="C90">
        <f>SUMIFS(Gistirými!D:D,Gistirými!A:A,A90,Gistirými!F:F,B90)</f>
        <v>1</v>
      </c>
      <c r="D90">
        <f>IFERROR(AVERAGEIFS(Gistirými!E:E,Gistirými!A:A,A90,Gistirými!F:F,B90),0)</f>
        <v>461</v>
      </c>
      <c r="E90">
        <f t="shared" si="2"/>
        <v>461</v>
      </c>
      <c r="F90">
        <f t="shared" si="3"/>
        <v>70.92307692307692</v>
      </c>
    </row>
    <row r="91" spans="1:6" x14ac:dyDescent="0.45">
      <c r="A91">
        <v>2019</v>
      </c>
      <c r="B91" t="s">
        <v>78</v>
      </c>
      <c r="C91">
        <f>SUMIFS(Gistirými!D:D,Gistirými!A:A,A91,Gistirými!F:F,B91)</f>
        <v>2</v>
      </c>
      <c r="D91">
        <f>IFERROR(AVERAGEIFS(Gistirými!E:E,Gistirými!A:A,A91,Gistirými!F:F,B91),0)</f>
        <v>232.15</v>
      </c>
      <c r="E91">
        <f t="shared" si="2"/>
        <v>464.3</v>
      </c>
      <c r="F91">
        <f t="shared" si="3"/>
        <v>71.430769230769229</v>
      </c>
    </row>
    <row r="92" spans="1:6" x14ac:dyDescent="0.45">
      <c r="A92">
        <v>2020</v>
      </c>
      <c r="B92" t="s">
        <v>78</v>
      </c>
      <c r="C92">
        <f>SUMIFS(Gistirými!D:D,Gistirými!A:A,A92,Gistirými!F:F,B92)</f>
        <v>1</v>
      </c>
      <c r="D92">
        <f>IFERROR(AVERAGEIFS(Gistirými!E:E,Gistirými!A:A,A92,Gistirými!F:F,B92),0)</f>
        <v>185.4</v>
      </c>
      <c r="E92">
        <f t="shared" si="2"/>
        <v>185.4</v>
      </c>
      <c r="F92">
        <f t="shared" si="3"/>
        <v>28.523076923076925</v>
      </c>
    </row>
    <row r="93" spans="1:6" x14ac:dyDescent="0.45">
      <c r="A93">
        <v>2021</v>
      </c>
      <c r="B93" t="s">
        <v>78</v>
      </c>
      <c r="C93">
        <f>SUMIFS(Gistirými!D:D,Gistirými!A:A,A93,Gistirými!F:F,B93)</f>
        <v>0</v>
      </c>
      <c r="D93">
        <f>IFERROR(AVERAGEIFS(Gistirými!E:E,Gistirými!A:A,A93,Gistirými!F:F,B93),0)</f>
        <v>0</v>
      </c>
      <c r="E93">
        <f t="shared" si="2"/>
        <v>0</v>
      </c>
      <c r="F93">
        <f t="shared" si="3"/>
        <v>0</v>
      </c>
    </row>
    <row r="94" spans="1:6" x14ac:dyDescent="0.45">
      <c r="A94">
        <v>2022</v>
      </c>
      <c r="B94" t="s">
        <v>78</v>
      </c>
      <c r="C94">
        <f>SUMIFS(Gistirými!D:D,Gistirými!A:A,A94,Gistirými!F:F,B94)</f>
        <v>1</v>
      </c>
      <c r="D94">
        <f>IFERROR(AVERAGEIFS(Gistirými!E:E,Gistirými!A:A,A94,Gistirými!F:F,B94),0)</f>
        <v>98.8</v>
      </c>
      <c r="E94">
        <f t="shared" si="2"/>
        <v>98.8</v>
      </c>
      <c r="F94">
        <f t="shared" si="3"/>
        <v>15.2</v>
      </c>
    </row>
    <row r="95" spans="1:6" x14ac:dyDescent="0.45">
      <c r="A95">
        <v>2023</v>
      </c>
      <c r="B95" t="s">
        <v>78</v>
      </c>
      <c r="C95">
        <f>SUMIFS(Gistirými!D:D,Gistirými!A:A,A95,Gistirými!F:F,B95)</f>
        <v>0</v>
      </c>
      <c r="D95">
        <f>IFERROR(AVERAGEIFS(Gistirými!E:E,Gistirými!A:A,A95,Gistirými!F:F,B95),0)</f>
        <v>0</v>
      </c>
      <c r="E95">
        <f t="shared" si="2"/>
        <v>0</v>
      </c>
      <c r="F95">
        <f t="shared" si="3"/>
        <v>0</v>
      </c>
    </row>
    <row r="96" spans="1:6" x14ac:dyDescent="0.45">
      <c r="A96">
        <v>2024</v>
      </c>
      <c r="B96" t="s">
        <v>78</v>
      </c>
      <c r="C96">
        <f>SUMIFS(Gistirými!D:D,Gistirými!A:A,A96,Gistirými!F:F,B96)</f>
        <v>0</v>
      </c>
      <c r="D96">
        <f>IFERROR(AVERAGEIFS(Gistirými!E:E,Gistirými!A:A,A96,Gistirými!F:F,B96),0)</f>
        <v>0</v>
      </c>
      <c r="E96">
        <f t="shared" si="2"/>
        <v>0</v>
      </c>
      <c r="F96">
        <f t="shared" si="3"/>
        <v>0</v>
      </c>
    </row>
    <row r="97" spans="1:6" x14ac:dyDescent="0.45">
      <c r="A97">
        <v>2006</v>
      </c>
      <c r="B97" t="s">
        <v>79</v>
      </c>
      <c r="C97">
        <f>SUMIFS(Gistirými!D:D,Gistirými!A:A,A97,Gistirými!F:F,B97)</f>
        <v>1</v>
      </c>
      <c r="D97">
        <f>IFERROR(AVERAGEIFS(Gistirými!E:E,Gistirými!A:A,A97,Gistirými!F:F,B97),0)</f>
        <v>60</v>
      </c>
      <c r="E97">
        <f t="shared" si="2"/>
        <v>60</v>
      </c>
      <c r="F97">
        <f t="shared" si="3"/>
        <v>9.2307692307692299</v>
      </c>
    </row>
    <row r="98" spans="1:6" x14ac:dyDescent="0.45">
      <c r="A98">
        <v>2007</v>
      </c>
      <c r="B98" t="s">
        <v>79</v>
      </c>
      <c r="C98">
        <f>SUMIFS(Gistirými!D:D,Gistirými!A:A,A98,Gistirými!F:F,B98)</f>
        <v>0</v>
      </c>
      <c r="D98">
        <f>IFERROR(AVERAGEIFS(Gistirými!E:E,Gistirými!A:A,A98,Gistirými!F:F,B98),0)</f>
        <v>0</v>
      </c>
      <c r="E98">
        <f t="shared" si="2"/>
        <v>0</v>
      </c>
      <c r="F98">
        <f t="shared" si="3"/>
        <v>0</v>
      </c>
    </row>
    <row r="99" spans="1:6" x14ac:dyDescent="0.45">
      <c r="A99">
        <v>2008</v>
      </c>
      <c r="B99" t="s">
        <v>79</v>
      </c>
      <c r="C99">
        <f>SUMIFS(Gistirými!D:D,Gistirými!A:A,A99,Gistirými!F:F,B99)</f>
        <v>0</v>
      </c>
      <c r="D99">
        <f>IFERROR(AVERAGEIFS(Gistirými!E:E,Gistirými!A:A,A99,Gistirými!F:F,B99),0)</f>
        <v>0</v>
      </c>
      <c r="E99">
        <f t="shared" si="2"/>
        <v>0</v>
      </c>
      <c r="F99">
        <f t="shared" si="3"/>
        <v>0</v>
      </c>
    </row>
    <row r="100" spans="1:6" x14ac:dyDescent="0.45">
      <c r="A100">
        <v>2009</v>
      </c>
      <c r="B100" t="s">
        <v>79</v>
      </c>
      <c r="C100">
        <f>SUMIFS(Gistirými!D:D,Gistirými!A:A,A100,Gistirými!F:F,B100)</f>
        <v>1</v>
      </c>
      <c r="D100">
        <f>IFERROR(AVERAGEIFS(Gistirými!E:E,Gistirými!A:A,A100,Gistirými!F:F,B100),0)</f>
        <v>247.5</v>
      </c>
      <c r="E100">
        <f t="shared" si="2"/>
        <v>247.5</v>
      </c>
      <c r="F100">
        <f t="shared" si="3"/>
        <v>38.07692307692308</v>
      </c>
    </row>
    <row r="101" spans="1:6" x14ac:dyDescent="0.45">
      <c r="A101">
        <v>2010</v>
      </c>
      <c r="B101" t="s">
        <v>79</v>
      </c>
      <c r="C101">
        <f>SUMIFS(Gistirými!D:D,Gistirými!A:A,A101,Gistirými!F:F,B101)</f>
        <v>1</v>
      </c>
      <c r="D101">
        <f>IFERROR(AVERAGEIFS(Gistirými!E:E,Gistirými!A:A,A101,Gistirými!F:F,B101),0)</f>
        <v>165</v>
      </c>
      <c r="E101">
        <f t="shared" si="2"/>
        <v>165</v>
      </c>
      <c r="F101">
        <f t="shared" si="3"/>
        <v>25.384615384615383</v>
      </c>
    </row>
    <row r="102" spans="1:6" x14ac:dyDescent="0.45">
      <c r="A102">
        <v>2011</v>
      </c>
      <c r="B102" t="s">
        <v>79</v>
      </c>
      <c r="C102">
        <f>SUMIFS(Gistirými!D:D,Gistirými!A:A,A102,Gistirými!F:F,B102)</f>
        <v>1</v>
      </c>
      <c r="D102">
        <f>IFERROR(AVERAGEIFS(Gistirými!E:E,Gistirými!A:A,A102,Gistirými!F:F,B102),0)</f>
        <v>105</v>
      </c>
      <c r="E102">
        <f t="shared" si="2"/>
        <v>105</v>
      </c>
      <c r="F102">
        <f t="shared" si="3"/>
        <v>16.153846153846153</v>
      </c>
    </row>
    <row r="103" spans="1:6" x14ac:dyDescent="0.45">
      <c r="A103">
        <v>2012</v>
      </c>
      <c r="B103" t="s">
        <v>79</v>
      </c>
      <c r="C103">
        <f>SUMIFS(Gistirými!D:D,Gistirými!A:A,A103,Gistirými!F:F,B103)</f>
        <v>1</v>
      </c>
      <c r="D103">
        <f>IFERROR(AVERAGEIFS(Gistirými!E:E,Gistirými!A:A,A103,Gistirými!F:F,B103),0)</f>
        <v>61.6</v>
      </c>
      <c r="E103">
        <f t="shared" si="2"/>
        <v>61.6</v>
      </c>
      <c r="F103">
        <f t="shared" si="3"/>
        <v>9.476923076923077</v>
      </c>
    </row>
    <row r="104" spans="1:6" x14ac:dyDescent="0.45">
      <c r="A104">
        <v>2013</v>
      </c>
      <c r="B104" t="s">
        <v>79</v>
      </c>
      <c r="C104">
        <f>SUMIFS(Gistirými!D:D,Gistirými!A:A,A104,Gistirými!F:F,B104)</f>
        <v>1</v>
      </c>
      <c r="D104">
        <f>IFERROR(AVERAGEIFS(Gistirými!E:E,Gistirými!A:A,A104,Gistirými!F:F,B104),0)</f>
        <v>932.5</v>
      </c>
      <c r="E104">
        <f t="shared" si="2"/>
        <v>932.5</v>
      </c>
      <c r="F104">
        <f t="shared" si="3"/>
        <v>143.46153846153845</v>
      </c>
    </row>
    <row r="105" spans="1:6" x14ac:dyDescent="0.45">
      <c r="A105">
        <v>2014</v>
      </c>
      <c r="B105" t="s">
        <v>79</v>
      </c>
      <c r="C105">
        <f>SUMIFS(Gistirými!D:D,Gistirými!A:A,A105,Gistirými!F:F,B105)</f>
        <v>4</v>
      </c>
      <c r="D105">
        <f>IFERROR(AVERAGEIFS(Gistirými!E:E,Gistirými!A:A,A105,Gistirými!F:F,B105),0)</f>
        <v>564.21666666666658</v>
      </c>
      <c r="E105">
        <f t="shared" si="2"/>
        <v>2256.8666666666663</v>
      </c>
      <c r="F105">
        <f t="shared" si="3"/>
        <v>347.21025641025636</v>
      </c>
    </row>
    <row r="106" spans="1:6" x14ac:dyDescent="0.45">
      <c r="A106">
        <v>2015</v>
      </c>
      <c r="B106" t="s">
        <v>79</v>
      </c>
      <c r="C106">
        <f>SUMIFS(Gistirými!D:D,Gistirými!A:A,A106,Gistirými!F:F,B106)</f>
        <v>2</v>
      </c>
      <c r="D106">
        <f>IFERROR(AVERAGEIFS(Gistirými!E:E,Gistirými!A:A,A106,Gistirými!F:F,B106),0)</f>
        <v>1757.55</v>
      </c>
      <c r="E106">
        <f t="shared" si="2"/>
        <v>3515.1</v>
      </c>
      <c r="F106">
        <f t="shared" si="3"/>
        <v>540.78461538461534</v>
      </c>
    </row>
    <row r="107" spans="1:6" x14ac:dyDescent="0.45">
      <c r="A107">
        <v>2016</v>
      </c>
      <c r="B107" t="s">
        <v>79</v>
      </c>
      <c r="C107">
        <f>SUMIFS(Gistirými!D:D,Gistirými!A:A,A107,Gistirými!F:F,B107)</f>
        <v>3</v>
      </c>
      <c r="D107">
        <f>IFERROR(AVERAGEIFS(Gistirými!E:E,Gistirými!A:A,A107,Gistirými!F:F,B107),0)</f>
        <v>53.834999999999994</v>
      </c>
      <c r="E107">
        <f t="shared" si="2"/>
        <v>161.505</v>
      </c>
      <c r="F107">
        <f t="shared" si="3"/>
        <v>24.846923076923076</v>
      </c>
    </row>
    <row r="108" spans="1:6" x14ac:dyDescent="0.45">
      <c r="A108">
        <v>2017</v>
      </c>
      <c r="B108" t="s">
        <v>79</v>
      </c>
      <c r="C108">
        <f>SUMIFS(Gistirými!D:D,Gistirými!A:A,A108,Gistirými!F:F,B108)</f>
        <v>2</v>
      </c>
      <c r="D108">
        <f>IFERROR(AVERAGEIFS(Gistirými!E:E,Gistirými!A:A,A108,Gistirými!F:F,B108),0)</f>
        <v>2308.5500000000002</v>
      </c>
      <c r="E108">
        <f t="shared" si="2"/>
        <v>4617.1000000000004</v>
      </c>
      <c r="F108">
        <f t="shared" si="3"/>
        <v>710.323076923077</v>
      </c>
    </row>
    <row r="109" spans="1:6" x14ac:dyDescent="0.45">
      <c r="A109">
        <v>2018</v>
      </c>
      <c r="B109" t="s">
        <v>79</v>
      </c>
      <c r="C109">
        <f>SUMIFS(Gistirými!D:D,Gistirými!A:A,A109,Gistirými!F:F,B109)</f>
        <v>8</v>
      </c>
      <c r="D109">
        <f>IFERROR(AVERAGEIFS(Gistirými!E:E,Gistirými!A:A,A109,Gistirými!F:F,B109),0)</f>
        <v>94.525999999999996</v>
      </c>
      <c r="E109">
        <f t="shared" si="2"/>
        <v>756.20799999999997</v>
      </c>
      <c r="F109">
        <f t="shared" si="3"/>
        <v>116.3396923076923</v>
      </c>
    </row>
    <row r="110" spans="1:6" x14ac:dyDescent="0.45">
      <c r="A110">
        <v>2019</v>
      </c>
      <c r="B110" t="s">
        <v>79</v>
      </c>
      <c r="C110">
        <f>SUMIFS(Gistirými!D:D,Gistirými!A:A,A110,Gistirými!F:F,B110)</f>
        <v>2</v>
      </c>
      <c r="D110">
        <f>IFERROR(AVERAGEIFS(Gistirými!E:E,Gistirými!A:A,A110,Gistirými!F:F,B110),0)</f>
        <v>275.45000000000005</v>
      </c>
      <c r="E110">
        <f t="shared" si="2"/>
        <v>550.90000000000009</v>
      </c>
      <c r="F110">
        <f t="shared" si="3"/>
        <v>84.753846153846169</v>
      </c>
    </row>
    <row r="111" spans="1:6" x14ac:dyDescent="0.45">
      <c r="A111">
        <v>2020</v>
      </c>
      <c r="B111" t="s">
        <v>79</v>
      </c>
      <c r="C111">
        <f>SUMIFS(Gistirými!D:D,Gistirými!A:A,A111,Gistirými!F:F,B111)</f>
        <v>1</v>
      </c>
      <c r="D111">
        <f>IFERROR(AVERAGEIFS(Gistirými!E:E,Gistirými!A:A,A111,Gistirými!F:F,B111),0)</f>
        <v>436.5</v>
      </c>
      <c r="E111">
        <f t="shared" si="2"/>
        <v>436.5</v>
      </c>
      <c r="F111">
        <f t="shared" si="3"/>
        <v>67.15384615384616</v>
      </c>
    </row>
    <row r="112" spans="1:6" x14ac:dyDescent="0.45">
      <c r="A112">
        <v>2021</v>
      </c>
      <c r="B112" t="s">
        <v>79</v>
      </c>
      <c r="C112">
        <f>SUMIFS(Gistirými!D:D,Gistirými!A:A,A112,Gistirými!F:F,B112)</f>
        <v>0</v>
      </c>
      <c r="D112">
        <f>IFERROR(AVERAGEIFS(Gistirými!E:E,Gistirými!A:A,A112,Gistirými!F:F,B112),0)</f>
        <v>0</v>
      </c>
      <c r="E112">
        <f t="shared" si="2"/>
        <v>0</v>
      </c>
      <c r="F112">
        <f t="shared" si="3"/>
        <v>0</v>
      </c>
    </row>
    <row r="113" spans="1:6" x14ac:dyDescent="0.45">
      <c r="A113">
        <v>2022</v>
      </c>
      <c r="B113" t="s">
        <v>79</v>
      </c>
      <c r="C113">
        <f>SUMIFS(Gistirými!D:D,Gistirými!A:A,A113,Gistirými!F:F,B113)</f>
        <v>1</v>
      </c>
      <c r="D113">
        <f>IFERROR(AVERAGEIFS(Gistirými!E:E,Gistirými!A:A,A113,Gistirými!F:F,B113),0)</f>
        <v>1117.2</v>
      </c>
      <c r="E113">
        <f t="shared" si="2"/>
        <v>1117.2</v>
      </c>
      <c r="F113">
        <f t="shared" si="3"/>
        <v>171.87692307692308</v>
      </c>
    </row>
    <row r="114" spans="1:6" x14ac:dyDescent="0.45">
      <c r="A114">
        <v>2023</v>
      </c>
      <c r="B114" t="s">
        <v>79</v>
      </c>
      <c r="C114">
        <f>SUMIFS(Gistirými!D:D,Gistirými!A:A,A114,Gistirými!F:F,B114)</f>
        <v>1</v>
      </c>
      <c r="D114">
        <f>IFERROR(AVERAGEIFS(Gistirými!E:E,Gistirými!A:A,A114,Gistirými!F:F,B114),0)</f>
        <v>1338.8</v>
      </c>
      <c r="E114">
        <f t="shared" si="2"/>
        <v>1338.8</v>
      </c>
      <c r="F114">
        <f t="shared" si="3"/>
        <v>205.96923076923076</v>
      </c>
    </row>
    <row r="115" spans="1:6" x14ac:dyDescent="0.45">
      <c r="A115">
        <v>2024</v>
      </c>
      <c r="B115" t="s">
        <v>79</v>
      </c>
      <c r="C115">
        <f>SUMIFS(Gistirými!D:D,Gistirými!A:A,A115,Gistirými!F:F,B115)</f>
        <v>3</v>
      </c>
      <c r="D115">
        <f>IFERROR(AVERAGEIFS(Gistirými!E:E,Gistirými!A:A,A115,Gistirými!F:F,B115),0)</f>
        <v>568.42500000000007</v>
      </c>
      <c r="E115">
        <f t="shared" si="2"/>
        <v>1705.2750000000001</v>
      </c>
      <c r="F115">
        <f t="shared" si="3"/>
        <v>262.35000000000002</v>
      </c>
    </row>
    <row r="116" spans="1:6" x14ac:dyDescent="0.45">
      <c r="A116">
        <v>2006</v>
      </c>
      <c r="B116" t="s">
        <v>80</v>
      </c>
      <c r="C116">
        <f>SUMIFS(Gistirými!D:D,Gistirými!A:A,A116,Gistirými!F:F,B116)</f>
        <v>0</v>
      </c>
      <c r="D116">
        <f>IFERROR(AVERAGEIFS(Gistirými!E:E,Gistirými!A:A,A116,Gistirými!F:F,B116),0)</f>
        <v>0</v>
      </c>
      <c r="E116">
        <f t="shared" si="2"/>
        <v>0</v>
      </c>
      <c r="F116">
        <f t="shared" si="3"/>
        <v>0</v>
      </c>
    </row>
    <row r="117" spans="1:6" x14ac:dyDescent="0.45">
      <c r="A117">
        <v>2007</v>
      </c>
      <c r="B117" t="s">
        <v>80</v>
      </c>
      <c r="C117">
        <f>SUMIFS(Gistirými!D:D,Gistirými!A:A,A117,Gistirými!F:F,B117)</f>
        <v>0</v>
      </c>
      <c r="D117">
        <f>IFERROR(AVERAGEIFS(Gistirými!E:E,Gistirými!A:A,A117,Gistirými!F:F,B117),0)</f>
        <v>0</v>
      </c>
      <c r="E117">
        <f t="shared" si="2"/>
        <v>0</v>
      </c>
      <c r="F117">
        <f t="shared" si="3"/>
        <v>0</v>
      </c>
    </row>
    <row r="118" spans="1:6" x14ac:dyDescent="0.45">
      <c r="A118">
        <v>2008</v>
      </c>
      <c r="B118" t="s">
        <v>80</v>
      </c>
      <c r="C118">
        <f>SUMIFS(Gistirými!D:D,Gistirými!A:A,A118,Gistirými!F:F,B118)</f>
        <v>2</v>
      </c>
      <c r="D118">
        <f>IFERROR(AVERAGEIFS(Gistirými!E:E,Gistirými!A:A,A118,Gistirými!F:F,B118),0)</f>
        <v>214.55</v>
      </c>
      <c r="E118">
        <f t="shared" si="2"/>
        <v>429.1</v>
      </c>
      <c r="F118">
        <f t="shared" si="3"/>
        <v>66.015384615384619</v>
      </c>
    </row>
    <row r="119" spans="1:6" x14ac:dyDescent="0.45">
      <c r="A119">
        <v>2009</v>
      </c>
      <c r="B119" t="s">
        <v>80</v>
      </c>
      <c r="C119">
        <f>SUMIFS(Gistirými!D:D,Gistirými!A:A,A119,Gistirými!F:F,B119)</f>
        <v>1</v>
      </c>
      <c r="D119">
        <f>IFERROR(AVERAGEIFS(Gistirými!E:E,Gistirými!A:A,A119,Gistirými!F:F,B119),0)</f>
        <v>324.8</v>
      </c>
      <c r="E119">
        <f t="shared" si="2"/>
        <v>324.8</v>
      </c>
      <c r="F119">
        <f t="shared" si="3"/>
        <v>49.969230769230769</v>
      </c>
    </row>
    <row r="120" spans="1:6" x14ac:dyDescent="0.45">
      <c r="A120">
        <v>2010</v>
      </c>
      <c r="B120" t="s">
        <v>80</v>
      </c>
      <c r="C120">
        <f>SUMIFS(Gistirými!D:D,Gistirými!A:A,A120,Gistirými!F:F,B120)</f>
        <v>1</v>
      </c>
      <c r="D120">
        <f>IFERROR(AVERAGEIFS(Gistirými!E:E,Gistirými!A:A,A120,Gistirými!F:F,B120),0)</f>
        <v>446.8</v>
      </c>
      <c r="E120">
        <f t="shared" si="2"/>
        <v>446.8</v>
      </c>
      <c r="F120">
        <f t="shared" si="3"/>
        <v>68.738461538461536</v>
      </c>
    </row>
    <row r="121" spans="1:6" x14ac:dyDescent="0.45">
      <c r="A121">
        <v>2011</v>
      </c>
      <c r="B121" t="s">
        <v>80</v>
      </c>
      <c r="C121">
        <f>SUMIFS(Gistirými!D:D,Gistirými!A:A,A121,Gistirými!F:F,B121)</f>
        <v>1</v>
      </c>
      <c r="D121">
        <f>IFERROR(AVERAGEIFS(Gistirými!E:E,Gistirými!A:A,A121,Gistirými!F:F,B121),0)</f>
        <v>366.6</v>
      </c>
      <c r="E121">
        <f t="shared" si="2"/>
        <v>366.6</v>
      </c>
      <c r="F121">
        <f t="shared" si="3"/>
        <v>56.400000000000006</v>
      </c>
    </row>
    <row r="122" spans="1:6" x14ac:dyDescent="0.45">
      <c r="A122">
        <v>2012</v>
      </c>
      <c r="B122" t="s">
        <v>80</v>
      </c>
      <c r="C122">
        <f>SUMIFS(Gistirými!D:D,Gistirými!A:A,A122,Gistirými!F:F,B122)</f>
        <v>1</v>
      </c>
      <c r="D122">
        <f>IFERROR(AVERAGEIFS(Gistirými!E:E,Gistirými!A:A,A122,Gistirými!F:F,B122),0)</f>
        <v>487.6</v>
      </c>
      <c r="E122">
        <f t="shared" si="2"/>
        <v>487.6</v>
      </c>
      <c r="F122">
        <f t="shared" si="3"/>
        <v>75.015384615384619</v>
      </c>
    </row>
    <row r="123" spans="1:6" x14ac:dyDescent="0.45">
      <c r="A123">
        <v>2013</v>
      </c>
      <c r="B123" t="s">
        <v>80</v>
      </c>
      <c r="C123">
        <f>SUMIFS(Gistirými!D:D,Gistirými!A:A,A123,Gistirými!F:F,B123)</f>
        <v>3</v>
      </c>
      <c r="D123">
        <f>IFERROR(AVERAGEIFS(Gistirými!E:E,Gistirými!A:A,A123,Gistirými!F:F,B123),0)</f>
        <v>48.625</v>
      </c>
      <c r="E123">
        <f t="shared" si="2"/>
        <v>145.875</v>
      </c>
      <c r="F123">
        <f t="shared" si="3"/>
        <v>22.442307692307693</v>
      </c>
    </row>
    <row r="124" spans="1:6" x14ac:dyDescent="0.45">
      <c r="A124">
        <v>2014</v>
      </c>
      <c r="B124" t="s">
        <v>80</v>
      </c>
      <c r="C124">
        <f>SUMIFS(Gistirými!D:D,Gistirými!A:A,A124,Gistirými!F:F,B124)</f>
        <v>2</v>
      </c>
      <c r="D124">
        <f>IFERROR(AVERAGEIFS(Gistirými!E:E,Gistirými!A:A,A124,Gistirými!F:F,B124),0)</f>
        <v>414.95</v>
      </c>
      <c r="E124">
        <f t="shared" si="2"/>
        <v>829.9</v>
      </c>
      <c r="F124">
        <f t="shared" si="3"/>
        <v>127.67692307692307</v>
      </c>
    </row>
    <row r="125" spans="1:6" x14ac:dyDescent="0.45">
      <c r="A125">
        <v>2015</v>
      </c>
      <c r="B125" t="s">
        <v>80</v>
      </c>
      <c r="C125">
        <f>SUMIFS(Gistirými!D:D,Gistirými!A:A,A125,Gistirými!F:F,B125)</f>
        <v>4</v>
      </c>
      <c r="D125">
        <f>IFERROR(AVERAGEIFS(Gistirými!E:E,Gistirými!A:A,A125,Gistirými!F:F,B125),0)</f>
        <v>453.72</v>
      </c>
      <c r="E125">
        <f t="shared" si="2"/>
        <v>1814.88</v>
      </c>
      <c r="F125">
        <f t="shared" si="3"/>
        <v>279.21230769230772</v>
      </c>
    </row>
    <row r="126" spans="1:6" x14ac:dyDescent="0.45">
      <c r="A126">
        <v>2016</v>
      </c>
      <c r="B126" t="s">
        <v>80</v>
      </c>
      <c r="C126">
        <f>SUMIFS(Gistirými!D:D,Gistirými!A:A,A126,Gistirými!F:F,B126)</f>
        <v>3</v>
      </c>
      <c r="D126">
        <f>IFERROR(AVERAGEIFS(Gistirými!E:E,Gistirými!A:A,A126,Gistirými!F:F,B126),0)</f>
        <v>392.1</v>
      </c>
      <c r="E126">
        <f t="shared" si="2"/>
        <v>1176.3000000000002</v>
      </c>
      <c r="F126">
        <f t="shared" si="3"/>
        <v>180.96923076923079</v>
      </c>
    </row>
    <row r="127" spans="1:6" x14ac:dyDescent="0.45">
      <c r="A127">
        <v>2017</v>
      </c>
      <c r="B127" t="s">
        <v>80</v>
      </c>
      <c r="C127">
        <f>SUMIFS(Gistirými!D:D,Gistirými!A:A,A127,Gistirými!F:F,B127)</f>
        <v>4</v>
      </c>
      <c r="D127">
        <f>IFERROR(AVERAGEIFS(Gistirými!E:E,Gistirými!A:A,A127,Gistirými!F:F,B127),0)</f>
        <v>221.935</v>
      </c>
      <c r="E127">
        <f t="shared" si="2"/>
        <v>887.74</v>
      </c>
      <c r="F127">
        <f t="shared" si="3"/>
        <v>136.57538461538462</v>
      </c>
    </row>
    <row r="128" spans="1:6" x14ac:dyDescent="0.45">
      <c r="A128">
        <v>2018</v>
      </c>
      <c r="B128" t="s">
        <v>80</v>
      </c>
      <c r="C128">
        <f>SUMIFS(Gistirými!D:D,Gistirými!A:A,A128,Gistirými!F:F,B128)</f>
        <v>3</v>
      </c>
      <c r="D128">
        <f>IFERROR(AVERAGEIFS(Gistirými!E:E,Gistirými!A:A,A128,Gistirými!F:F,B128),0)</f>
        <v>148.16999999999999</v>
      </c>
      <c r="E128">
        <f t="shared" si="2"/>
        <v>444.51</v>
      </c>
      <c r="F128">
        <f t="shared" si="3"/>
        <v>68.386153846153846</v>
      </c>
    </row>
    <row r="129" spans="1:6" x14ac:dyDescent="0.45">
      <c r="A129">
        <v>2019</v>
      </c>
      <c r="B129" t="s">
        <v>80</v>
      </c>
      <c r="C129">
        <f>SUMIFS(Gistirými!D:D,Gistirými!A:A,A129,Gistirými!F:F,B129)</f>
        <v>2</v>
      </c>
      <c r="D129">
        <f>IFERROR(AVERAGEIFS(Gistirými!E:E,Gistirými!A:A,A129,Gistirými!F:F,B129),0)</f>
        <v>152.97</v>
      </c>
      <c r="E129">
        <f t="shared" si="2"/>
        <v>305.94</v>
      </c>
      <c r="F129">
        <f t="shared" si="3"/>
        <v>47.067692307692305</v>
      </c>
    </row>
    <row r="130" spans="1:6" x14ac:dyDescent="0.45">
      <c r="A130">
        <v>2020</v>
      </c>
      <c r="B130" t="s">
        <v>80</v>
      </c>
      <c r="C130">
        <f>SUMIFS(Gistirými!D:D,Gistirými!A:A,A130,Gistirými!F:F,B130)</f>
        <v>0</v>
      </c>
      <c r="D130">
        <f>IFERROR(AVERAGEIFS(Gistirými!E:E,Gistirými!A:A,A130,Gistirými!F:F,B130),0)</f>
        <v>0</v>
      </c>
      <c r="E130">
        <f t="shared" si="2"/>
        <v>0</v>
      </c>
      <c r="F130">
        <f t="shared" si="3"/>
        <v>0</v>
      </c>
    </row>
    <row r="131" spans="1:6" x14ac:dyDescent="0.45">
      <c r="A131">
        <v>2021</v>
      </c>
      <c r="B131" t="s">
        <v>80</v>
      </c>
      <c r="C131">
        <f>SUMIFS(Gistirými!D:D,Gistirými!A:A,A131,Gistirými!F:F,B131)</f>
        <v>0</v>
      </c>
      <c r="D131">
        <f>IFERROR(AVERAGEIFS(Gistirými!E:E,Gistirými!A:A,A131,Gistirými!F:F,B131),0)</f>
        <v>0</v>
      </c>
      <c r="E131">
        <f t="shared" ref="E131:E153" si="4">D131*C131</f>
        <v>0</v>
      </c>
      <c r="F131">
        <f t="shared" ref="F131:F153" si="5">E131/6.5</f>
        <v>0</v>
      </c>
    </row>
    <row r="132" spans="1:6" x14ac:dyDescent="0.45">
      <c r="A132">
        <v>2022</v>
      </c>
      <c r="B132" t="s">
        <v>80</v>
      </c>
      <c r="C132">
        <f>SUMIFS(Gistirými!D:D,Gistirými!A:A,A132,Gistirými!F:F,B132)</f>
        <v>2</v>
      </c>
      <c r="D132">
        <f>IFERROR(AVERAGEIFS(Gistirými!E:E,Gistirými!A:A,A132,Gistirými!F:F,B132),0)</f>
        <v>61.57</v>
      </c>
      <c r="E132">
        <f t="shared" si="4"/>
        <v>123.14</v>
      </c>
      <c r="F132">
        <f t="shared" si="5"/>
        <v>18.944615384615386</v>
      </c>
    </row>
    <row r="133" spans="1:6" x14ac:dyDescent="0.45">
      <c r="A133">
        <v>2023</v>
      </c>
      <c r="B133" t="s">
        <v>80</v>
      </c>
      <c r="C133">
        <f>SUMIFS(Gistirými!D:D,Gistirými!A:A,A133,Gistirými!F:F,B133)</f>
        <v>1</v>
      </c>
      <c r="D133">
        <f>IFERROR(AVERAGEIFS(Gistirými!E:E,Gistirými!A:A,A133,Gistirými!F:F,B133),0)</f>
        <v>571.4</v>
      </c>
      <c r="E133">
        <f t="shared" si="4"/>
        <v>571.4</v>
      </c>
      <c r="F133">
        <f t="shared" si="5"/>
        <v>87.907692307692301</v>
      </c>
    </row>
    <row r="134" spans="1:6" x14ac:dyDescent="0.45">
      <c r="A134">
        <v>2024</v>
      </c>
      <c r="B134" t="s">
        <v>80</v>
      </c>
      <c r="C134">
        <f>SUMIFS(Gistirými!D:D,Gistirými!A:A,A134,Gistirými!F:F,B134)</f>
        <v>3</v>
      </c>
      <c r="D134">
        <f>IFERROR(AVERAGEIFS(Gistirými!E:E,Gistirými!A:A,A134,Gistirými!F:F,B134),0)</f>
        <v>278.60000000000002</v>
      </c>
      <c r="E134">
        <f t="shared" si="4"/>
        <v>835.80000000000007</v>
      </c>
      <c r="F134">
        <f t="shared" si="5"/>
        <v>128.5846153846154</v>
      </c>
    </row>
    <row r="135" spans="1:6" x14ac:dyDescent="0.45">
      <c r="A135">
        <v>2006</v>
      </c>
      <c r="B135" t="s">
        <v>81</v>
      </c>
      <c r="C135">
        <f>SUMIFS(Gistirými!D:D,Gistirými!A:A,A135,Gistirými!F:F,B135)</f>
        <v>2</v>
      </c>
      <c r="D135">
        <f>IFERROR(AVERAGEIFS(Gistirými!E:E,Gistirými!A:A,A135,Gistirými!F:F,B135),0)</f>
        <v>586.04999999999995</v>
      </c>
      <c r="E135">
        <f t="shared" si="4"/>
        <v>1172.0999999999999</v>
      </c>
      <c r="F135">
        <f t="shared" si="5"/>
        <v>180.32307692307691</v>
      </c>
    </row>
    <row r="136" spans="1:6" x14ac:dyDescent="0.45">
      <c r="A136">
        <v>2007</v>
      </c>
      <c r="B136" t="s">
        <v>81</v>
      </c>
      <c r="C136">
        <f>SUMIFS(Gistirými!D:D,Gistirými!A:A,A136,Gistirými!F:F,B136)</f>
        <v>4</v>
      </c>
      <c r="D136">
        <f>IFERROR(AVERAGEIFS(Gistirými!E:E,Gistirými!A:A,A136,Gistirými!F:F,B136),0)</f>
        <v>499.625</v>
      </c>
      <c r="E136">
        <f t="shared" si="4"/>
        <v>1998.5</v>
      </c>
      <c r="F136">
        <f t="shared" si="5"/>
        <v>307.46153846153845</v>
      </c>
    </row>
    <row r="137" spans="1:6" x14ac:dyDescent="0.45">
      <c r="A137">
        <v>2008</v>
      </c>
      <c r="B137" t="s">
        <v>81</v>
      </c>
      <c r="C137">
        <f>SUMIFS(Gistirými!D:D,Gistirými!A:A,A137,Gistirými!F:F,B137)</f>
        <v>5</v>
      </c>
      <c r="D137">
        <f>IFERROR(AVERAGEIFS(Gistirými!E:E,Gistirými!A:A,A137,Gistirými!F:F,B137),0)</f>
        <v>407.3</v>
      </c>
      <c r="E137">
        <f t="shared" si="4"/>
        <v>2036.5</v>
      </c>
      <c r="F137">
        <f t="shared" si="5"/>
        <v>313.30769230769232</v>
      </c>
    </row>
    <row r="138" spans="1:6" x14ac:dyDescent="0.45">
      <c r="A138">
        <v>2009</v>
      </c>
      <c r="B138" t="s">
        <v>81</v>
      </c>
      <c r="C138">
        <f>SUMIFS(Gistirými!D:D,Gistirými!A:A,A138,Gistirými!F:F,B138)</f>
        <v>6</v>
      </c>
      <c r="D138">
        <f>IFERROR(AVERAGEIFS(Gistirými!E:E,Gistirými!A:A,A138,Gistirými!F:F,B138),0)</f>
        <v>894.33000000000015</v>
      </c>
      <c r="E138">
        <f t="shared" si="4"/>
        <v>5365.9800000000014</v>
      </c>
      <c r="F138">
        <f t="shared" si="5"/>
        <v>825.53538461538483</v>
      </c>
    </row>
    <row r="139" spans="1:6" x14ac:dyDescent="0.45">
      <c r="A139">
        <v>2010</v>
      </c>
      <c r="B139" t="s">
        <v>81</v>
      </c>
      <c r="C139">
        <f>SUMIFS(Gistirými!D:D,Gistirými!A:A,A139,Gistirými!F:F,B139)</f>
        <v>5</v>
      </c>
      <c r="D139">
        <f>IFERROR(AVERAGEIFS(Gistirými!E:E,Gistirými!A:A,A139,Gistirými!F:F,B139),0)</f>
        <v>139.97500000000002</v>
      </c>
      <c r="E139">
        <f t="shared" si="4"/>
        <v>699.87500000000011</v>
      </c>
      <c r="F139">
        <f t="shared" si="5"/>
        <v>107.67307692307693</v>
      </c>
    </row>
    <row r="140" spans="1:6" x14ac:dyDescent="0.45">
      <c r="A140">
        <v>2011</v>
      </c>
      <c r="B140" t="s">
        <v>81</v>
      </c>
      <c r="C140">
        <f>SUMIFS(Gistirými!D:D,Gistirými!A:A,A140,Gistirými!F:F,B140)</f>
        <v>6</v>
      </c>
      <c r="D140">
        <f>IFERROR(AVERAGEIFS(Gistirými!E:E,Gistirými!A:A,A140,Gistirými!F:F,B140),0)</f>
        <v>537.63</v>
      </c>
      <c r="E140">
        <f t="shared" si="4"/>
        <v>3225.7799999999997</v>
      </c>
      <c r="F140">
        <f t="shared" si="5"/>
        <v>496.27384615384614</v>
      </c>
    </row>
    <row r="141" spans="1:6" x14ac:dyDescent="0.45">
      <c r="A141">
        <v>2012</v>
      </c>
      <c r="B141" t="s">
        <v>81</v>
      </c>
      <c r="C141">
        <f>SUMIFS(Gistirými!D:D,Gistirými!A:A,A141,Gistirými!F:F,B141)</f>
        <v>5</v>
      </c>
      <c r="D141">
        <f>IFERROR(AVERAGEIFS(Gistirými!E:E,Gistirými!A:A,A141,Gistirými!F:F,B141),0)</f>
        <v>182.08249999999998</v>
      </c>
      <c r="E141">
        <f t="shared" si="4"/>
        <v>910.41249999999991</v>
      </c>
      <c r="F141">
        <f t="shared" si="5"/>
        <v>140.06346153846152</v>
      </c>
    </row>
    <row r="142" spans="1:6" x14ac:dyDescent="0.45">
      <c r="A142">
        <v>2013</v>
      </c>
      <c r="B142" t="s">
        <v>81</v>
      </c>
      <c r="C142">
        <f>SUMIFS(Gistirými!D:D,Gistirými!A:A,A142,Gistirými!F:F,B142)</f>
        <v>3</v>
      </c>
      <c r="D142">
        <f>IFERROR(AVERAGEIFS(Gistirými!E:E,Gistirými!A:A,A142,Gistirými!F:F,B142),0)</f>
        <v>877.57500000000005</v>
      </c>
      <c r="E142">
        <f t="shared" si="4"/>
        <v>2632.7250000000004</v>
      </c>
      <c r="F142">
        <f t="shared" si="5"/>
        <v>405.03461538461545</v>
      </c>
    </row>
    <row r="143" spans="1:6" x14ac:dyDescent="0.45">
      <c r="A143">
        <v>2014</v>
      </c>
      <c r="B143" t="s">
        <v>81</v>
      </c>
      <c r="C143">
        <f>SUMIFS(Gistirými!D:D,Gistirými!A:A,A143,Gistirými!F:F,B143)</f>
        <v>12</v>
      </c>
      <c r="D143">
        <f>IFERROR(AVERAGEIFS(Gistirými!E:E,Gistirými!A:A,A143,Gistirými!F:F,B143),0)</f>
        <v>404.10250000000002</v>
      </c>
      <c r="E143">
        <f t="shared" si="4"/>
        <v>4849.2300000000005</v>
      </c>
      <c r="F143">
        <f t="shared" si="5"/>
        <v>746.03538461538471</v>
      </c>
    </row>
    <row r="144" spans="1:6" x14ac:dyDescent="0.45">
      <c r="A144">
        <v>2015</v>
      </c>
      <c r="B144" t="s">
        <v>81</v>
      </c>
      <c r="C144">
        <f>SUMIFS(Gistirými!D:D,Gistirými!A:A,A144,Gistirými!F:F,B144)</f>
        <v>7</v>
      </c>
      <c r="D144">
        <f>IFERROR(AVERAGEIFS(Gistirými!E:E,Gistirými!A:A,A144,Gistirými!F:F,B144),0)</f>
        <v>468.49166666666662</v>
      </c>
      <c r="E144">
        <f t="shared" si="4"/>
        <v>3279.4416666666662</v>
      </c>
      <c r="F144">
        <f t="shared" si="5"/>
        <v>504.52948717948709</v>
      </c>
    </row>
    <row r="145" spans="1:6" x14ac:dyDescent="0.45">
      <c r="A145">
        <v>2016</v>
      </c>
      <c r="B145" t="s">
        <v>81</v>
      </c>
      <c r="C145">
        <f>SUMIFS(Gistirými!D:D,Gistirými!A:A,A145,Gistirými!F:F,B145)</f>
        <v>10</v>
      </c>
      <c r="D145">
        <f>IFERROR(AVERAGEIFS(Gistirými!E:E,Gistirými!A:A,A145,Gistirými!F:F,B145),0)</f>
        <v>603.26857142857148</v>
      </c>
      <c r="E145">
        <f t="shared" si="4"/>
        <v>6032.6857142857152</v>
      </c>
      <c r="F145">
        <f t="shared" si="5"/>
        <v>928.10549450549468</v>
      </c>
    </row>
    <row r="146" spans="1:6" x14ac:dyDescent="0.45">
      <c r="A146">
        <v>2017</v>
      </c>
      <c r="B146" t="s">
        <v>81</v>
      </c>
      <c r="C146">
        <f>SUMIFS(Gistirými!D:D,Gistirými!A:A,A146,Gistirými!F:F,B146)</f>
        <v>15</v>
      </c>
      <c r="D146">
        <f>IFERROR(AVERAGEIFS(Gistirými!E:E,Gistirými!A:A,A146,Gistirými!F:F,B146),0)</f>
        <v>301.25</v>
      </c>
      <c r="E146">
        <f t="shared" si="4"/>
        <v>4518.75</v>
      </c>
      <c r="F146">
        <f t="shared" si="5"/>
        <v>695.19230769230774</v>
      </c>
    </row>
    <row r="147" spans="1:6" x14ac:dyDescent="0.45">
      <c r="A147">
        <v>2018</v>
      </c>
      <c r="B147" t="s">
        <v>81</v>
      </c>
      <c r="C147">
        <f>SUMIFS(Gistirými!D:D,Gistirými!A:A,A147,Gistirými!F:F,B147)</f>
        <v>14</v>
      </c>
      <c r="D147">
        <f>IFERROR(AVERAGEIFS(Gistirými!E:E,Gistirými!A:A,A147,Gistirými!F:F,B147),0)</f>
        <v>933.66222222222234</v>
      </c>
      <c r="E147">
        <f t="shared" si="4"/>
        <v>13071.271111111113</v>
      </c>
      <c r="F147">
        <f t="shared" si="5"/>
        <v>2010.9647863247867</v>
      </c>
    </row>
    <row r="148" spans="1:6" x14ac:dyDescent="0.45">
      <c r="A148">
        <v>2019</v>
      </c>
      <c r="B148" t="s">
        <v>81</v>
      </c>
      <c r="C148">
        <f>SUMIFS(Gistirými!D:D,Gistirými!A:A,A148,Gistirými!F:F,B148)</f>
        <v>9</v>
      </c>
      <c r="D148">
        <f>IFERROR(AVERAGEIFS(Gistirými!E:E,Gistirými!A:A,A148,Gistirými!F:F,B148),0)</f>
        <v>998.28000000000009</v>
      </c>
      <c r="E148">
        <f t="shared" si="4"/>
        <v>8984.52</v>
      </c>
      <c r="F148">
        <f t="shared" si="5"/>
        <v>1382.2338461538461</v>
      </c>
    </row>
    <row r="149" spans="1:6" x14ac:dyDescent="0.45">
      <c r="A149">
        <v>2020</v>
      </c>
      <c r="B149" t="s">
        <v>81</v>
      </c>
      <c r="C149">
        <f>SUMIFS(Gistirými!D:D,Gistirými!A:A,A149,Gistirými!F:F,B149)</f>
        <v>9</v>
      </c>
      <c r="D149">
        <f>IFERROR(AVERAGEIFS(Gistirými!E:E,Gistirými!A:A,A149,Gistirými!F:F,B149),0)</f>
        <v>300.85857142857145</v>
      </c>
      <c r="E149">
        <f t="shared" si="4"/>
        <v>2707.727142857143</v>
      </c>
      <c r="F149">
        <f t="shared" si="5"/>
        <v>416.57340659340662</v>
      </c>
    </row>
    <row r="150" spans="1:6" x14ac:dyDescent="0.45">
      <c r="A150">
        <v>2021</v>
      </c>
      <c r="B150" t="s">
        <v>81</v>
      </c>
      <c r="C150">
        <f>SUMIFS(Gistirými!D:D,Gistirými!A:A,A150,Gistirými!F:F,B150)</f>
        <v>6</v>
      </c>
      <c r="D150">
        <f>IFERROR(AVERAGEIFS(Gistirými!E:E,Gistirými!A:A,A150,Gistirými!F:F,B150),0)</f>
        <v>847.69999999999993</v>
      </c>
      <c r="E150">
        <f t="shared" si="4"/>
        <v>5086.2</v>
      </c>
      <c r="F150">
        <f t="shared" si="5"/>
        <v>782.49230769230769</v>
      </c>
    </row>
    <row r="151" spans="1:6" x14ac:dyDescent="0.45">
      <c r="A151">
        <v>2022</v>
      </c>
      <c r="B151" t="s">
        <v>81</v>
      </c>
      <c r="C151">
        <f>SUMIFS(Gistirými!D:D,Gistirými!A:A,A151,Gistirými!F:F,B151)</f>
        <v>4</v>
      </c>
      <c r="D151">
        <f>IFERROR(AVERAGEIFS(Gistirými!E:E,Gistirými!A:A,A151,Gistirými!F:F,B151),0)</f>
        <v>289.10000000000002</v>
      </c>
      <c r="E151">
        <f t="shared" si="4"/>
        <v>1156.4000000000001</v>
      </c>
      <c r="F151">
        <f t="shared" si="5"/>
        <v>177.90769230769232</v>
      </c>
    </row>
    <row r="152" spans="1:6" x14ac:dyDescent="0.45">
      <c r="A152">
        <v>2023</v>
      </c>
      <c r="B152" t="s">
        <v>81</v>
      </c>
      <c r="C152">
        <f>SUMIFS(Gistirými!D:D,Gistirými!A:A,A152,Gistirými!F:F,B152)</f>
        <v>15</v>
      </c>
      <c r="D152">
        <f>IFERROR(AVERAGEIFS(Gistirými!E:E,Gistirými!A:A,A152,Gistirými!F:F,B152),0)</f>
        <v>86.696999999999989</v>
      </c>
      <c r="E152">
        <f t="shared" si="4"/>
        <v>1300.4549999999999</v>
      </c>
      <c r="F152">
        <f t="shared" si="5"/>
        <v>200.07</v>
      </c>
    </row>
    <row r="153" spans="1:6" x14ac:dyDescent="0.45">
      <c r="A153">
        <v>2024</v>
      </c>
      <c r="B153" t="s">
        <v>81</v>
      </c>
      <c r="C153">
        <f>SUMIFS(Gistirými!D:D,Gistirými!A:A,A153,Gistirými!F:F,B153)</f>
        <v>13</v>
      </c>
      <c r="D153">
        <f>IFERROR(AVERAGEIFS(Gistirými!E:E,Gistirými!A:A,A153,Gistirými!F:F,B153),0)</f>
        <v>352.36142857142858</v>
      </c>
      <c r="E153">
        <f t="shared" si="4"/>
        <v>4580.6985714285711</v>
      </c>
      <c r="F153">
        <f t="shared" si="5"/>
        <v>704.72285714285704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0508-74ED-5C4F-8D26-ED0E14820FE6}">
  <dimension ref="A1:J153"/>
  <sheetViews>
    <sheetView tabSelected="1" workbookViewId="0">
      <selection activeCell="L13" sqref="L13"/>
    </sheetView>
  </sheetViews>
  <sheetFormatPr defaultColWidth="10.6640625" defaultRowHeight="14.25" x14ac:dyDescent="0.45"/>
  <cols>
    <col min="2" max="2" width="13.6640625" customWidth="1"/>
    <col min="3" max="3" width="11.6640625" customWidth="1"/>
    <col min="4" max="4" width="15.1328125" customWidth="1"/>
  </cols>
  <sheetData>
    <row r="1" spans="1:10" x14ac:dyDescent="0.45">
      <c r="A1" s="3" t="s">
        <v>0</v>
      </c>
      <c r="B1" s="3" t="s">
        <v>73</v>
      </c>
      <c r="C1" s="3" t="s">
        <v>3</v>
      </c>
      <c r="D1" s="1" t="s">
        <v>4</v>
      </c>
      <c r="E1" s="1" t="s">
        <v>5</v>
      </c>
      <c r="F1" s="3" t="s">
        <v>85</v>
      </c>
      <c r="G1" s="3" t="s">
        <v>88</v>
      </c>
    </row>
    <row r="2" spans="1:10" x14ac:dyDescent="0.45">
      <c r="A2">
        <v>2006</v>
      </c>
      <c r="B2" t="s">
        <v>74</v>
      </c>
      <c r="C2">
        <f>SUMIFS(Íbúðir!D:D,Íbúðir!A:A,Íbúðir!A2,Íbúðir!G:G,Íbúðir!G2)</f>
        <v>1775</v>
      </c>
      <c r="D2">
        <f>SUMIFS(Íbúðir!E:E,Íbúðir!A:A,Íbúðir!A2,Íbúðir!G:G,Íbúðir!G2)</f>
        <v>291</v>
      </c>
      <c r="E2">
        <f>IFERROR(AVERAGEIFS(Íbúðir!F:F,Íbúðir!A:A,A2,Íbúðir!G:G,B2),0)</f>
        <v>123.70285714285716</v>
      </c>
      <c r="F2">
        <f>E2*C2</f>
        <v>219572.57142857145</v>
      </c>
      <c r="G2">
        <f>F2/6.5</f>
        <v>33780.395604395606</v>
      </c>
    </row>
    <row r="3" spans="1:10" x14ac:dyDescent="0.45">
      <c r="A3">
        <v>2007</v>
      </c>
      <c r="B3" t="s">
        <v>74</v>
      </c>
      <c r="C3">
        <f>SUMIFS(Íbúðir!D:D,Íbúðir!A:A,Íbúðir!A3,Íbúðir!G:G,Íbúðir!G3)</f>
        <v>1962</v>
      </c>
      <c r="D3">
        <f>SUMIFS(Íbúðir!E:E,Íbúðir!A:A,Íbúðir!A3,Íbúðir!G:G,Íbúðir!G3)</f>
        <v>378</v>
      </c>
      <c r="E3">
        <f>IFERROR(AVERAGEIFS(Íbúðir!F:F,Íbúðir!A:A,A3,Íbúðir!G:G,B3),0)</f>
        <v>135.59285714285716</v>
      </c>
      <c r="F3">
        <f t="shared" ref="F3:F66" si="0">E3*C3</f>
        <v>266033.18571428576</v>
      </c>
      <c r="G3">
        <f t="shared" ref="G3:G66" si="1">F3/6.5</f>
        <v>40928.182417582422</v>
      </c>
    </row>
    <row r="4" spans="1:10" x14ac:dyDescent="0.45">
      <c r="A4">
        <v>2008</v>
      </c>
      <c r="B4" t="s">
        <v>74</v>
      </c>
      <c r="C4">
        <f>SUMIFS(Íbúðir!D:D,Íbúðir!A:A,Íbúðir!A4,Íbúðir!G:G,Íbúðir!G4)</f>
        <v>999</v>
      </c>
      <c r="D4">
        <f>SUMIFS(Íbúðir!E:E,Íbúðir!A:A,Íbúðir!A4,Íbúðir!G:G,Íbúðir!G4)</f>
        <v>265</v>
      </c>
      <c r="E4">
        <f>IFERROR(AVERAGEIFS(Íbúðir!F:F,Íbúðir!A:A,A4,Íbúðir!G:G,B4),0)</f>
        <v>151.63166666666666</v>
      </c>
      <c r="F4">
        <f t="shared" si="0"/>
        <v>151480.035</v>
      </c>
      <c r="G4">
        <f t="shared" si="1"/>
        <v>23304.620769230769</v>
      </c>
    </row>
    <row r="5" spans="1:10" x14ac:dyDescent="0.45">
      <c r="A5">
        <v>2009</v>
      </c>
      <c r="B5" t="s">
        <v>74</v>
      </c>
      <c r="C5">
        <f>SUMIFS(Íbúðir!D:D,Íbúðir!A:A,Íbúðir!A5,Íbúðir!G:G,Íbúðir!G5)</f>
        <v>401</v>
      </c>
      <c r="D5">
        <f>SUMIFS(Íbúðir!E:E,Íbúðir!A:A,Íbúðir!A5,Íbúðir!G:G,Íbúðir!G5)</f>
        <v>191</v>
      </c>
      <c r="E5">
        <f>IFERROR(AVERAGEIFS(Íbúðir!F:F,Íbúðir!A:A,A5,Íbúðir!G:G,B5),0)</f>
        <v>148.54666666666665</v>
      </c>
      <c r="F5">
        <f t="shared" si="0"/>
        <v>59567.213333333326</v>
      </c>
      <c r="G5">
        <f t="shared" si="1"/>
        <v>9164.1866666666647</v>
      </c>
    </row>
    <row r="6" spans="1:10" x14ac:dyDescent="0.45">
      <c r="A6">
        <v>2010</v>
      </c>
      <c r="B6" t="s">
        <v>74</v>
      </c>
      <c r="C6">
        <f>SUMIFS(Íbúðir!D:D,Íbúðir!A:A,Íbúðir!A6,Íbúðir!G:G,Íbúðir!G6)</f>
        <v>749</v>
      </c>
      <c r="D6">
        <f>SUMIFS(Íbúðir!E:E,Íbúðir!A:A,Íbúðir!A6,Íbúðir!G:G,Íbúðir!G6)</f>
        <v>291</v>
      </c>
      <c r="E6">
        <f>IFERROR(AVERAGEIFS(Íbúðir!F:F,Íbúðir!A:A,A6,Íbúðir!G:G,B6),0)</f>
        <v>145.56</v>
      </c>
      <c r="F6">
        <f t="shared" si="0"/>
        <v>109024.44</v>
      </c>
      <c r="G6">
        <f t="shared" si="1"/>
        <v>16772.990769230768</v>
      </c>
      <c r="J6" t="s">
        <v>87</v>
      </c>
    </row>
    <row r="7" spans="1:10" x14ac:dyDescent="0.45">
      <c r="A7">
        <v>2011</v>
      </c>
      <c r="B7" t="s">
        <v>74</v>
      </c>
      <c r="C7">
        <f>SUMIFS(Íbúðir!D:D,Íbúðir!A:A,Íbúðir!A7,Íbúðir!G:G,Íbúðir!G7)</f>
        <v>417</v>
      </c>
      <c r="D7">
        <f>SUMIFS(Íbúðir!E:E,Íbúðir!A:A,Íbúðir!A7,Íbúðir!G:G,Íbúðir!G7)</f>
        <v>114</v>
      </c>
      <c r="E7">
        <f>IFERROR(AVERAGEIFS(Íbúðir!F:F,Íbúðir!A:A,A7,Íbúðir!G:G,B7),0)</f>
        <v>168.405</v>
      </c>
      <c r="F7">
        <f t="shared" si="0"/>
        <v>70224.884999999995</v>
      </c>
      <c r="G7">
        <f t="shared" si="1"/>
        <v>10803.82846153846</v>
      </c>
      <c r="I7" t="s">
        <v>74</v>
      </c>
      <c r="J7">
        <f>AVERAGE(E2:E20)</f>
        <v>132.3064686716792</v>
      </c>
    </row>
    <row r="8" spans="1:10" x14ac:dyDescent="0.45">
      <c r="A8">
        <v>2012</v>
      </c>
      <c r="B8" t="s">
        <v>74</v>
      </c>
      <c r="C8">
        <f>SUMIFS(Íbúðir!D:D,Íbúðir!A:A,Íbúðir!A8,Íbúðir!G:G,Íbúðir!G8)</f>
        <v>476</v>
      </c>
      <c r="D8">
        <f>SUMIFS(Íbúðir!E:E,Íbúðir!A:A,Íbúðir!A8,Íbúðir!G:G,Íbúðir!G8)</f>
        <v>144</v>
      </c>
      <c r="E8">
        <f>IFERROR(AVERAGEIFS(Íbúðir!F:F,Íbúðir!A:A,A8,Íbúðir!G:G,B8),0)</f>
        <v>160.16166666666666</v>
      </c>
      <c r="F8">
        <f t="shared" si="0"/>
        <v>76236.953333333324</v>
      </c>
      <c r="G8">
        <f t="shared" si="1"/>
        <v>11728.76205128205</v>
      </c>
      <c r="I8" t="s">
        <v>75</v>
      </c>
      <c r="J8">
        <f>AVERAGE(E21:E39)</f>
        <v>128.03942105263158</v>
      </c>
    </row>
    <row r="9" spans="1:10" x14ac:dyDescent="0.45">
      <c r="A9">
        <v>2013</v>
      </c>
      <c r="B9" t="s">
        <v>74</v>
      </c>
      <c r="C9">
        <f>SUMIFS(Íbúðir!D:D,Íbúðir!A:A,Íbúðir!A9,Íbúðir!G:G,Íbúðir!G9)</f>
        <v>613</v>
      </c>
      <c r="D9">
        <f>SUMIFS(Íbúðir!E:E,Íbúðir!A:A,Íbúðir!A9,Íbúðir!G:G,Íbúðir!G9)</f>
        <v>104</v>
      </c>
      <c r="E9">
        <f>IFERROR(AVERAGEIFS(Íbúðir!F:F,Íbúðir!A:A,A9,Íbúðir!G:G,B9),0)</f>
        <v>185.7342857142857</v>
      </c>
      <c r="F9">
        <f t="shared" si="0"/>
        <v>113855.11714285714</v>
      </c>
      <c r="G9">
        <f t="shared" si="1"/>
        <v>17516.171868131867</v>
      </c>
      <c r="I9" t="s">
        <v>76</v>
      </c>
      <c r="J9">
        <f>AVERAGE(E40:E58)</f>
        <v>126.29664473684211</v>
      </c>
    </row>
    <row r="10" spans="1:10" x14ac:dyDescent="0.45">
      <c r="A10">
        <v>2014</v>
      </c>
      <c r="B10" t="s">
        <v>74</v>
      </c>
      <c r="C10">
        <f>SUMIFS(Íbúðir!D:D,Íbúðir!A:A,Íbúðir!A10,Íbúðir!G:G,Íbúðir!G10)</f>
        <v>668</v>
      </c>
      <c r="D10">
        <f>SUMIFS(Íbúðir!E:E,Íbúðir!A:A,Íbúðir!A10,Íbúðir!G:G,Íbúðir!G10)</f>
        <v>113</v>
      </c>
      <c r="E10">
        <f>IFERROR(AVERAGEIFS(Íbúðir!F:F,Íbúðir!A:A,A10,Íbúðir!G:G,B10),0)</f>
        <v>130.68833333333333</v>
      </c>
      <c r="F10">
        <f t="shared" si="0"/>
        <v>87299.806666666671</v>
      </c>
      <c r="G10">
        <f t="shared" si="1"/>
        <v>13430.739487179488</v>
      </c>
      <c r="I10" t="s">
        <v>77</v>
      </c>
      <c r="J10">
        <f>AVERAGE(E59:E77)</f>
        <v>105.41622807017544</v>
      </c>
    </row>
    <row r="11" spans="1:10" x14ac:dyDescent="0.45">
      <c r="A11">
        <v>2015</v>
      </c>
      <c r="B11" t="s">
        <v>74</v>
      </c>
      <c r="C11">
        <f>SUMIFS(Íbúðir!D:D,Íbúðir!A:A,Íbúðir!A11,Íbúðir!G:G,Íbúðir!G11)</f>
        <v>730</v>
      </c>
      <c r="D11">
        <f>SUMIFS(Íbúðir!E:E,Íbúðir!A:A,Íbúðir!A11,Íbúðir!G:G,Íbúðir!G11)</f>
        <v>94</v>
      </c>
      <c r="E11">
        <f>IFERROR(AVERAGEIFS(Íbúðir!F:F,Íbúðir!A:A,A11,Íbúðir!G:G,B11),0)</f>
        <v>127.96571428571428</v>
      </c>
      <c r="F11">
        <f t="shared" si="0"/>
        <v>93414.971428571429</v>
      </c>
      <c r="G11">
        <f t="shared" si="1"/>
        <v>14371.534065934065</v>
      </c>
      <c r="I11" t="s">
        <v>78</v>
      </c>
      <c r="J11">
        <f>AVERAGE(E78:E96)</f>
        <v>124.28565789473683</v>
      </c>
    </row>
    <row r="12" spans="1:10" x14ac:dyDescent="0.45">
      <c r="A12">
        <v>2016</v>
      </c>
      <c r="B12" t="s">
        <v>74</v>
      </c>
      <c r="C12">
        <f>SUMIFS(Íbúðir!D:D,Íbúðir!A:A,Íbúðir!A12,Íbúðir!G:G,Íbúðir!G12)</f>
        <v>1083</v>
      </c>
      <c r="D12">
        <f>SUMIFS(Íbúðir!E:E,Íbúðir!A:A,Íbúðir!A12,Íbúðir!G:G,Íbúðir!G12)</f>
        <v>132</v>
      </c>
      <c r="E12">
        <f>IFERROR(AVERAGEIFS(Íbúðir!F:F,Íbúðir!A:A,A12,Íbúðir!G:G,B12),0)</f>
        <v>116.098</v>
      </c>
      <c r="F12">
        <f t="shared" si="0"/>
        <v>125734.13400000001</v>
      </c>
      <c r="G12">
        <f t="shared" si="1"/>
        <v>19343.712923076924</v>
      </c>
      <c r="I12" t="s">
        <v>79</v>
      </c>
      <c r="J12">
        <f>AVERAGE(E97:E115)</f>
        <v>132.32723684210524</v>
      </c>
    </row>
    <row r="13" spans="1:10" x14ac:dyDescent="0.45">
      <c r="A13">
        <v>2017</v>
      </c>
      <c r="B13" t="s">
        <v>74</v>
      </c>
      <c r="C13">
        <f>SUMIFS(Íbúðir!D:D,Íbúðir!A:A,Íbúðir!A13,Íbúðir!G:G,Íbúðir!G13)</f>
        <v>1451</v>
      </c>
      <c r="D13">
        <f>SUMIFS(Íbúðir!E:E,Íbúðir!A:A,Íbúðir!A13,Íbúðir!G:G,Íbúðir!G13)</f>
        <v>137</v>
      </c>
      <c r="E13">
        <f>IFERROR(AVERAGEIFS(Íbúðir!F:F,Íbúðir!A:A,A13,Íbúðir!G:G,B13),0)</f>
        <v>116.51333333333332</v>
      </c>
      <c r="F13">
        <f t="shared" si="0"/>
        <v>169060.84666666665</v>
      </c>
      <c r="G13">
        <f t="shared" si="1"/>
        <v>26009.361025641025</v>
      </c>
      <c r="I13" t="s">
        <v>80</v>
      </c>
      <c r="J13">
        <f>AVERAGE(E116:E134)</f>
        <v>116.32223684210526</v>
      </c>
    </row>
    <row r="14" spans="1:10" x14ac:dyDescent="0.45">
      <c r="A14">
        <v>2018</v>
      </c>
      <c r="B14" t="s">
        <v>74</v>
      </c>
      <c r="C14">
        <f>SUMIFS(Íbúðir!D:D,Íbúðir!A:A,Íbúðir!A14,Íbúðir!G:G,Íbúðir!G14)</f>
        <v>1358</v>
      </c>
      <c r="D14">
        <f>SUMIFS(Íbúðir!E:E,Íbúðir!A:A,Íbúðir!A14,Íbúðir!G:G,Íbúðir!G14)</f>
        <v>177</v>
      </c>
      <c r="E14">
        <f>IFERROR(AVERAGEIFS(Íbúðir!F:F,Íbúðir!A:A,A14,Íbúðir!G:G,B14),0)</f>
        <v>103.8</v>
      </c>
      <c r="F14">
        <f t="shared" si="0"/>
        <v>140960.4</v>
      </c>
      <c r="G14">
        <f t="shared" si="1"/>
        <v>21686.215384615385</v>
      </c>
      <c r="I14" t="s">
        <v>81</v>
      </c>
      <c r="J14">
        <f>AVERAGE(E135:E153)</f>
        <v>142.43366654398233</v>
      </c>
    </row>
    <row r="15" spans="1:10" x14ac:dyDescent="0.45">
      <c r="A15">
        <v>2019</v>
      </c>
      <c r="B15" t="s">
        <v>74</v>
      </c>
      <c r="C15">
        <f>SUMIFS(Íbúðir!D:D,Íbúðir!A:A,Íbúðir!A15,Íbúðir!G:G,Íbúðir!G15)</f>
        <v>1899</v>
      </c>
      <c r="D15">
        <f>SUMIFS(Íbúðir!E:E,Íbúðir!A:A,Íbúðir!A15,Íbúðir!G:G,Íbúðir!G15)</f>
        <v>183</v>
      </c>
      <c r="E15">
        <f>IFERROR(AVERAGEIFS(Íbúðir!F:F,Íbúðir!A:A,A15,Íbúðir!G:G,B15),0)</f>
        <v>123.75</v>
      </c>
      <c r="F15">
        <f t="shared" si="0"/>
        <v>235001.25</v>
      </c>
      <c r="G15">
        <f t="shared" si="1"/>
        <v>36154.038461538461</v>
      </c>
    </row>
    <row r="16" spans="1:10" x14ac:dyDescent="0.45">
      <c r="A16">
        <v>2020</v>
      </c>
      <c r="B16" t="s">
        <v>74</v>
      </c>
      <c r="C16">
        <f>SUMIFS(Íbúðir!D:D,Íbúðir!A:A,Íbúðir!A16,Íbúðir!G:G,Íbúðir!G16)</f>
        <v>2461</v>
      </c>
      <c r="D16">
        <f>SUMIFS(Íbúðir!E:E,Íbúðir!A:A,Íbúðir!A16,Íbúðir!G:G,Íbúðir!G16)</f>
        <v>218</v>
      </c>
      <c r="E16">
        <f>IFERROR(AVERAGEIFS(Íbúðir!F:F,Íbúðir!A:A,A16,Íbúðir!G:G,B16),0)</f>
        <v>113.11166666666668</v>
      </c>
      <c r="F16">
        <f t="shared" si="0"/>
        <v>278367.8116666667</v>
      </c>
      <c r="G16">
        <f t="shared" si="1"/>
        <v>42825.817179487189</v>
      </c>
    </row>
    <row r="17" spans="1:7" x14ac:dyDescent="0.45">
      <c r="A17">
        <v>2021</v>
      </c>
      <c r="B17" t="s">
        <v>74</v>
      </c>
      <c r="C17">
        <f>SUMIFS(Íbúðir!D:D,Íbúðir!A:A,Íbúðir!A17,Íbúðir!G:G,Íbúðir!G17)</f>
        <v>2085</v>
      </c>
      <c r="D17">
        <f>SUMIFS(Íbúðir!E:E,Íbúðir!A:A,Íbúðir!A17,Íbúðir!G:G,Íbúðir!G17)</f>
        <v>222</v>
      </c>
      <c r="E17">
        <f>IFERROR(AVERAGEIFS(Íbúðir!F:F,Íbúðir!A:A,A17,Íbúðir!G:G,B17),0)</f>
        <v>111.53428571428572</v>
      </c>
      <c r="F17">
        <f t="shared" si="0"/>
        <v>232548.98571428572</v>
      </c>
      <c r="G17">
        <f t="shared" si="1"/>
        <v>35776.767032967036</v>
      </c>
    </row>
    <row r="18" spans="1:7" x14ac:dyDescent="0.45">
      <c r="A18">
        <v>2022</v>
      </c>
      <c r="B18" t="s">
        <v>74</v>
      </c>
      <c r="C18">
        <f>SUMIFS(Íbúðir!D:D,Íbúðir!A:A,Íbúðir!A18,Íbúðir!G:G,Íbúðir!G18)</f>
        <v>1536</v>
      </c>
      <c r="D18">
        <f>SUMIFS(Íbúðir!E:E,Íbúðir!A:A,Íbúðir!A18,Íbúðir!G:G,Íbúðir!G18)</f>
        <v>142</v>
      </c>
      <c r="E18">
        <f>IFERROR(AVERAGEIFS(Íbúðir!F:F,Íbúðir!A:A,A18,Íbúðir!G:G,B18),0)</f>
        <v>110.02799999999999</v>
      </c>
      <c r="F18">
        <f t="shared" si="0"/>
        <v>169003.00799999997</v>
      </c>
      <c r="G18">
        <f t="shared" si="1"/>
        <v>26000.462769230766</v>
      </c>
    </row>
    <row r="19" spans="1:7" x14ac:dyDescent="0.45">
      <c r="A19">
        <v>2023</v>
      </c>
      <c r="B19" t="s">
        <v>74</v>
      </c>
      <c r="C19">
        <f>SUMIFS(Íbúðir!D:D,Íbúðir!A:A,Íbúðir!A19,Íbúðir!G:G,Íbúðir!G19)</f>
        <v>1944</v>
      </c>
      <c r="D19">
        <f>SUMIFS(Íbúðir!E:E,Íbúðir!A:A,Íbúðir!A19,Íbúðir!G:G,Íbúðir!G19)</f>
        <v>247</v>
      </c>
      <c r="E19">
        <f>IFERROR(AVERAGEIFS(Íbúðir!F:F,Íbúðir!A:A,A19,Íbúðir!G:G,B19),0)</f>
        <v>117.14857142857144</v>
      </c>
      <c r="F19">
        <f t="shared" si="0"/>
        <v>227736.82285714289</v>
      </c>
      <c r="G19">
        <f t="shared" si="1"/>
        <v>35036.434285714291</v>
      </c>
    </row>
    <row r="20" spans="1:7" x14ac:dyDescent="0.45">
      <c r="A20">
        <v>2024</v>
      </c>
      <c r="B20" t="s">
        <v>74</v>
      </c>
      <c r="C20">
        <f>SUMIFS(Íbúðir!D:D,Íbúðir!A:A,Íbúðir!A20,Íbúðir!G:G,Íbúðir!G20)</f>
        <v>2232</v>
      </c>
      <c r="D20">
        <f>SUMIFS(Íbúðir!E:E,Íbúðir!A:A,Íbúðir!A20,Íbúðir!G:G,Íbúðir!G20)</f>
        <v>147</v>
      </c>
      <c r="E20">
        <f>IFERROR(AVERAGEIFS(Íbúðir!F:F,Íbúðir!A:A,A20,Íbúðir!G:G,B20),0)</f>
        <v>123.85</v>
      </c>
      <c r="F20">
        <f t="shared" si="0"/>
        <v>276433.2</v>
      </c>
      <c r="G20">
        <f t="shared" si="1"/>
        <v>42528.18461538462</v>
      </c>
    </row>
    <row r="21" spans="1:7" x14ac:dyDescent="0.45">
      <c r="A21">
        <v>2006</v>
      </c>
      <c r="B21" t="s">
        <v>75</v>
      </c>
      <c r="C21">
        <f>SUMIFS(Íbúðir!D:D,Íbúðir!A:A,Íbúðir!A2,Íbúðir!G:G,Íbúðir!G122)</f>
        <v>318</v>
      </c>
      <c r="D21">
        <f>SUMIFS(Íbúðir!E:E,Íbúðir!A:A,Íbúðir!A2,Íbúðir!G:G,Íbúðir!G122)</f>
        <v>148</v>
      </c>
      <c r="E21">
        <f>IFERROR(AVERAGEIFS(Íbúðir!F:F,Íbúðir!A:A,A21,Íbúðir!G:G,B21),0)</f>
        <v>129.74200000000002</v>
      </c>
      <c r="F21">
        <f t="shared" si="0"/>
        <v>41257.956000000006</v>
      </c>
      <c r="G21">
        <f t="shared" si="1"/>
        <v>6347.3778461538468</v>
      </c>
    </row>
    <row r="22" spans="1:7" x14ac:dyDescent="0.45">
      <c r="A22">
        <v>2007</v>
      </c>
      <c r="B22" t="s">
        <v>75</v>
      </c>
      <c r="C22">
        <f>SUMIFS(Íbúðir!D:D,Íbúðir!A:A,Íbúðir!A3,Íbúðir!G:G,Íbúðir!G123)</f>
        <v>427</v>
      </c>
      <c r="D22">
        <f>SUMIFS(Íbúðir!E:E,Íbúðir!A:A,Íbúðir!A3,Íbúðir!G:G,Íbúðir!G123)</f>
        <v>175</v>
      </c>
      <c r="E22">
        <f>IFERROR(AVERAGEIFS(Íbúðir!F:F,Íbúðir!A:A,A22,Íbúðir!G:G,B22),0)</f>
        <v>130.41200000000001</v>
      </c>
      <c r="F22">
        <f t="shared" si="0"/>
        <v>55685.923999999999</v>
      </c>
      <c r="G22">
        <f t="shared" si="1"/>
        <v>8567.0652307692308</v>
      </c>
    </row>
    <row r="23" spans="1:7" x14ac:dyDescent="0.45">
      <c r="A23">
        <v>2008</v>
      </c>
      <c r="B23" t="s">
        <v>75</v>
      </c>
      <c r="C23">
        <f>SUMIFS(Íbúðir!D:D,Íbúðir!A:A,Íbúðir!A4,Íbúðir!G:G,Íbúðir!G124)</f>
        <v>237</v>
      </c>
      <c r="D23">
        <f>SUMIFS(Íbúðir!E:E,Íbúðir!A:A,Íbúðir!A4,Íbúðir!G:G,Íbúðir!G124)</f>
        <v>121</v>
      </c>
      <c r="E23">
        <f>IFERROR(AVERAGEIFS(Íbúðir!F:F,Íbúðir!A:A,A23,Íbúðir!G:G,B23),0)</f>
        <v>119.97200000000001</v>
      </c>
      <c r="F23">
        <f t="shared" si="0"/>
        <v>28433.364000000001</v>
      </c>
      <c r="G23">
        <f t="shared" si="1"/>
        <v>4374.3636923076929</v>
      </c>
    </row>
    <row r="24" spans="1:7" x14ac:dyDescent="0.45">
      <c r="A24">
        <v>2009</v>
      </c>
      <c r="B24" t="s">
        <v>75</v>
      </c>
      <c r="C24">
        <f>SUMIFS(Íbúðir!D:D,Íbúðir!A:A,Íbúðir!A5,Íbúðir!G:G,Íbúðir!G125)</f>
        <v>144</v>
      </c>
      <c r="D24">
        <f>SUMIFS(Íbúðir!E:E,Íbúðir!A:A,Íbúðir!A5,Íbúðir!G:G,Íbúðir!G125)</f>
        <v>76</v>
      </c>
      <c r="E24">
        <f>IFERROR(AVERAGEIFS(Íbúðir!F:F,Íbúðir!A:A,A24,Íbúðir!G:G,B24),0)</f>
        <v>174.36999999999998</v>
      </c>
      <c r="F24">
        <f t="shared" si="0"/>
        <v>25109.279999999995</v>
      </c>
      <c r="G24">
        <f t="shared" si="1"/>
        <v>3862.9661538461532</v>
      </c>
    </row>
    <row r="25" spans="1:7" x14ac:dyDescent="0.45">
      <c r="A25">
        <v>2010</v>
      </c>
      <c r="B25" t="s">
        <v>75</v>
      </c>
      <c r="C25">
        <f>SUMIFS(Íbúðir!D:D,Íbúðir!A:A,Íbúðir!A6,Íbúðir!G:G,Íbúðir!G126)</f>
        <v>57</v>
      </c>
      <c r="D25">
        <f>SUMIFS(Íbúðir!E:E,Íbúðir!A:A,Íbúðir!A6,Íbúðir!G:G,Íbúðir!G126)</f>
        <v>33</v>
      </c>
      <c r="E25">
        <f>IFERROR(AVERAGEIFS(Íbúðir!F:F,Íbúðir!A:A,A25,Íbúðir!G:G,B25),0)</f>
        <v>180.446</v>
      </c>
      <c r="F25">
        <f t="shared" si="0"/>
        <v>10285.422</v>
      </c>
      <c r="G25">
        <f t="shared" si="1"/>
        <v>1582.3726153846155</v>
      </c>
    </row>
    <row r="26" spans="1:7" x14ac:dyDescent="0.45">
      <c r="A26">
        <v>2011</v>
      </c>
      <c r="B26" t="s">
        <v>75</v>
      </c>
      <c r="C26">
        <f>SUMIFS(Íbúðir!D:D,Íbúðir!A:A,Íbúðir!A7,Íbúðir!G:G,Íbúðir!G127)</f>
        <v>41</v>
      </c>
      <c r="D26">
        <f>SUMIFS(Íbúðir!E:E,Íbúðir!A:A,Íbúðir!A7,Íbúðir!G:G,Íbúðir!G127)</f>
        <v>39</v>
      </c>
      <c r="E26">
        <f>IFERROR(AVERAGEIFS(Íbúðir!F:F,Íbúðir!A:A,A26,Íbúðir!G:G,B26),0)</f>
        <v>176.85666666666668</v>
      </c>
      <c r="F26">
        <f t="shared" si="0"/>
        <v>7251.1233333333339</v>
      </c>
      <c r="G26">
        <f t="shared" si="1"/>
        <v>1115.5574358974359</v>
      </c>
    </row>
    <row r="27" spans="1:7" x14ac:dyDescent="0.45">
      <c r="A27">
        <v>2012</v>
      </c>
      <c r="B27" t="s">
        <v>75</v>
      </c>
      <c r="C27">
        <f>SUMIFS(Íbúðir!D:D,Íbúðir!A:A,Íbúðir!A8,Íbúðir!G:G,Íbúðir!G128)</f>
        <v>15</v>
      </c>
      <c r="D27">
        <f>SUMIFS(Íbúðir!E:E,Íbúðir!A:A,Íbúðir!A8,Íbúðir!G:G,Íbúðir!G128)</f>
        <v>12</v>
      </c>
      <c r="E27">
        <f>IFERROR(AVERAGEIFS(Íbúðir!F:F,Íbúðir!A:A,A27,Íbúðir!G:G,B27),0)</f>
        <v>170.56199999999998</v>
      </c>
      <c r="F27">
        <f t="shared" si="0"/>
        <v>2558.4299999999998</v>
      </c>
      <c r="G27">
        <f t="shared" si="1"/>
        <v>393.60461538461539</v>
      </c>
    </row>
    <row r="28" spans="1:7" x14ac:dyDescent="0.45">
      <c r="A28">
        <v>2013</v>
      </c>
      <c r="B28" t="s">
        <v>75</v>
      </c>
      <c r="C28">
        <f>SUMIFS(Íbúðir!D:D,Íbúðir!A:A,Íbúðir!A9,Íbúðir!G:G,Íbúðir!G129)</f>
        <v>10</v>
      </c>
      <c r="D28">
        <f>SUMIFS(Íbúðir!E:E,Íbúðir!A:A,Íbúðir!A9,Íbúðir!G:G,Íbúðir!G129)</f>
        <v>5</v>
      </c>
      <c r="E28">
        <f>IFERROR(AVERAGEIFS(Íbúðir!F:F,Íbúðir!A:A,A28,Íbúðir!G:G,B28),0)</f>
        <v>107.3</v>
      </c>
      <c r="F28">
        <f t="shared" si="0"/>
        <v>1073</v>
      </c>
      <c r="G28">
        <f t="shared" si="1"/>
        <v>165.07692307692307</v>
      </c>
    </row>
    <row r="29" spans="1:7" x14ac:dyDescent="0.45">
      <c r="A29">
        <v>2014</v>
      </c>
      <c r="B29" t="s">
        <v>75</v>
      </c>
      <c r="C29">
        <f>SUMIFS(Íbúðir!D:D,Íbúðir!A:A,Íbúðir!A10,Íbúðir!G:G,Íbúðir!G130)</f>
        <v>15</v>
      </c>
      <c r="D29">
        <f>SUMIFS(Íbúðir!E:E,Íbúðir!A:A,Íbúðir!A10,Íbúðir!G:G,Íbúðir!G130)</f>
        <v>10</v>
      </c>
      <c r="E29">
        <f>IFERROR(AVERAGEIFS(Íbúðir!F:F,Íbúðir!A:A,A29,Íbúðir!G:G,B29),0)</f>
        <v>123.31000000000002</v>
      </c>
      <c r="F29">
        <f t="shared" si="0"/>
        <v>1849.6500000000003</v>
      </c>
      <c r="G29">
        <f t="shared" si="1"/>
        <v>284.56153846153853</v>
      </c>
    </row>
    <row r="30" spans="1:7" x14ac:dyDescent="0.45">
      <c r="A30">
        <v>2015</v>
      </c>
      <c r="B30" t="s">
        <v>75</v>
      </c>
      <c r="C30">
        <f>SUMIFS(Íbúðir!D:D,Íbúðir!A:A,Íbúðir!A11,Íbúðir!G:G,Íbúðir!G131)</f>
        <v>7</v>
      </c>
      <c r="D30">
        <f>SUMIFS(Íbúðir!E:E,Íbúðir!A:A,Íbúðir!A11,Íbúðir!G:G,Íbúðir!G131)</f>
        <v>6</v>
      </c>
      <c r="E30">
        <f>IFERROR(AVERAGEIFS(Íbúðir!F:F,Íbúðir!A:A,A30,Íbúðir!G:G,B30),0)</f>
        <v>142.48499999999999</v>
      </c>
      <c r="F30">
        <f t="shared" si="0"/>
        <v>997.39499999999987</v>
      </c>
      <c r="G30">
        <f t="shared" si="1"/>
        <v>153.4453846153846</v>
      </c>
    </row>
    <row r="31" spans="1:7" x14ac:dyDescent="0.45">
      <c r="A31">
        <v>2016</v>
      </c>
      <c r="B31" t="s">
        <v>75</v>
      </c>
      <c r="C31">
        <f>SUMIFS(Íbúðir!D:D,Íbúðir!A:A,Íbúðir!A12,Íbúðir!G:G,Íbúðir!G132)</f>
        <v>11</v>
      </c>
      <c r="D31">
        <f>SUMIFS(Íbúðir!E:E,Íbúðir!A:A,Íbúðir!A12,Íbúðir!G:G,Íbúðir!G132)</f>
        <v>6</v>
      </c>
      <c r="E31">
        <f>IFERROR(AVERAGEIFS(Íbúðir!F:F,Íbúðir!A:A,A31,Íbúðir!G:G,B31),0)</f>
        <v>128.13333333333333</v>
      </c>
      <c r="F31">
        <f t="shared" si="0"/>
        <v>1409.4666666666667</v>
      </c>
      <c r="G31">
        <f t="shared" si="1"/>
        <v>216.84102564102565</v>
      </c>
    </row>
    <row r="32" spans="1:7" x14ac:dyDescent="0.45">
      <c r="A32">
        <v>2017</v>
      </c>
      <c r="B32" t="s">
        <v>75</v>
      </c>
      <c r="C32">
        <f>SUMIFS(Íbúðir!D:D,Íbúðir!A:A,Íbúðir!A13,Íbúðir!G:G,Íbúðir!G133)</f>
        <v>44</v>
      </c>
      <c r="D32">
        <f>SUMIFS(Íbúðir!E:E,Íbúðir!A:A,Íbúðir!A13,Íbúðir!G:G,Íbúðir!G133)</f>
        <v>11</v>
      </c>
      <c r="E32">
        <f>IFERROR(AVERAGEIFS(Íbúðir!F:F,Íbúðir!A:A,A32,Íbúðir!G:G,B32),0)</f>
        <v>110.85333333333334</v>
      </c>
      <c r="F32">
        <f t="shared" si="0"/>
        <v>4877.5466666666671</v>
      </c>
      <c r="G32">
        <f t="shared" si="1"/>
        <v>750.3917948717949</v>
      </c>
    </row>
    <row r="33" spans="1:7" x14ac:dyDescent="0.45">
      <c r="A33">
        <v>2018</v>
      </c>
      <c r="B33" t="s">
        <v>75</v>
      </c>
      <c r="C33">
        <f>SUMIFS(Íbúðir!D:D,Íbúðir!A:A,Íbúðir!A14,Íbúðir!G:G,Íbúðir!G134)</f>
        <v>112</v>
      </c>
      <c r="D33">
        <f>SUMIFS(Íbúðir!E:E,Íbúðir!A:A,Íbúðir!A14,Íbúðir!G:G,Íbúðir!G134)</f>
        <v>34</v>
      </c>
      <c r="E33">
        <f>IFERROR(AVERAGEIFS(Íbúðir!F:F,Íbúðir!A:A,A33,Íbúðir!G:G,B33),0)</f>
        <v>104.65666666666665</v>
      </c>
      <c r="F33">
        <f t="shared" si="0"/>
        <v>11721.546666666665</v>
      </c>
      <c r="G33">
        <f t="shared" si="1"/>
        <v>1803.3148717948716</v>
      </c>
    </row>
    <row r="34" spans="1:7" x14ac:dyDescent="0.45">
      <c r="A34">
        <v>2019</v>
      </c>
      <c r="B34" t="s">
        <v>75</v>
      </c>
      <c r="C34">
        <f>SUMIFS(Íbúðir!D:D,Íbúðir!A:A,Íbúðir!A15,Íbúðir!G:G,Íbúðir!G135)</f>
        <v>245</v>
      </c>
      <c r="D34">
        <f>SUMIFS(Íbúðir!E:E,Íbúðir!A:A,Íbúðir!A15,Íbúðir!G:G,Íbúðir!G135)</f>
        <v>57</v>
      </c>
      <c r="E34">
        <f>IFERROR(AVERAGEIFS(Íbúðir!F:F,Íbúðir!A:A,A34,Íbúðir!G:G,B34),0)</f>
        <v>99.844999999999999</v>
      </c>
      <c r="F34">
        <f t="shared" si="0"/>
        <v>24462.025000000001</v>
      </c>
      <c r="G34">
        <f t="shared" si="1"/>
        <v>3763.3884615384618</v>
      </c>
    </row>
    <row r="35" spans="1:7" x14ac:dyDescent="0.45">
      <c r="A35">
        <v>2020</v>
      </c>
      <c r="B35" t="s">
        <v>75</v>
      </c>
      <c r="C35">
        <f>SUMIFS(Íbúðir!D:D,Íbúðir!A:A,Íbúðir!A16,Íbúðir!G:G,Íbúðir!G136)</f>
        <v>291</v>
      </c>
      <c r="D35">
        <f>SUMIFS(Íbúðir!E:E,Íbúðir!A:A,Íbúðir!A16,Íbúðir!G:G,Íbúðir!G136)</f>
        <v>76</v>
      </c>
      <c r="E35">
        <f>IFERROR(AVERAGEIFS(Íbúðir!F:F,Íbúðir!A:A,A35,Íbúðir!G:G,B35),0)</f>
        <v>98.10499999999999</v>
      </c>
      <c r="F35">
        <f t="shared" si="0"/>
        <v>28548.554999999997</v>
      </c>
      <c r="G35">
        <f t="shared" si="1"/>
        <v>4392.0853846153841</v>
      </c>
    </row>
    <row r="36" spans="1:7" x14ac:dyDescent="0.45">
      <c r="A36">
        <v>2021</v>
      </c>
      <c r="B36" t="s">
        <v>75</v>
      </c>
      <c r="C36">
        <f>SUMIFS(Íbúðir!D:D,Íbúðir!A:A,Íbúðir!A17,Íbúðir!G:G,Íbúðir!G137)</f>
        <v>202</v>
      </c>
      <c r="D36">
        <f>SUMIFS(Íbúðir!E:E,Íbúðir!A:A,Íbúðir!A17,Íbúðir!G:G,Íbúðir!G137)</f>
        <v>65</v>
      </c>
      <c r="E36">
        <f>IFERROR(AVERAGEIFS(Íbúðir!F:F,Íbúðir!A:A,A36,Íbúðir!G:G,B36),0)</f>
        <v>111.49499999999999</v>
      </c>
      <c r="F36">
        <f t="shared" si="0"/>
        <v>22521.989999999998</v>
      </c>
      <c r="G36">
        <f t="shared" si="1"/>
        <v>3464.9215384615381</v>
      </c>
    </row>
    <row r="37" spans="1:7" x14ac:dyDescent="0.45">
      <c r="A37">
        <v>2022</v>
      </c>
      <c r="B37" t="s">
        <v>75</v>
      </c>
      <c r="C37">
        <f>SUMIFS(Íbúðir!D:D,Íbúðir!A:A,Íbúðir!A18,Íbúðir!G:G,Íbúðir!G138)</f>
        <v>293</v>
      </c>
      <c r="D37">
        <f>SUMIFS(Íbúðir!E:E,Íbúðir!A:A,Íbúðir!A18,Íbúðir!G:G,Íbúðir!G138)</f>
        <v>83</v>
      </c>
      <c r="E37">
        <f>IFERROR(AVERAGEIFS(Íbúðir!F:F,Íbúðir!A:A,A37,Íbúðir!G:G,B37),0)</f>
        <v>102.94</v>
      </c>
      <c r="F37">
        <f t="shared" si="0"/>
        <v>30161.42</v>
      </c>
      <c r="G37">
        <f t="shared" si="1"/>
        <v>4640.2184615384613</v>
      </c>
    </row>
    <row r="38" spans="1:7" x14ac:dyDescent="0.45">
      <c r="A38">
        <v>2023</v>
      </c>
      <c r="B38" t="s">
        <v>75</v>
      </c>
      <c r="C38">
        <f>SUMIFS(Íbúðir!D:D,Íbúðir!A:A,Íbúðir!A19,Íbúðir!G:G,Íbúðir!G139)</f>
        <v>194</v>
      </c>
      <c r="D38">
        <f>SUMIFS(Íbúðir!E:E,Íbúðir!A:A,Íbúðir!A19,Íbúðir!G:G,Íbúðir!G139)</f>
        <v>61</v>
      </c>
      <c r="E38">
        <f>IFERROR(AVERAGEIFS(Íbúðir!F:F,Íbúðir!A:A,A38,Íbúðir!G:G,B38),0)</f>
        <v>109.245</v>
      </c>
      <c r="F38">
        <f t="shared" si="0"/>
        <v>21193.530000000002</v>
      </c>
      <c r="G38">
        <f t="shared" si="1"/>
        <v>3260.5430769230775</v>
      </c>
    </row>
    <row r="39" spans="1:7" x14ac:dyDescent="0.45">
      <c r="A39">
        <v>2024</v>
      </c>
      <c r="B39" t="s">
        <v>75</v>
      </c>
      <c r="C39">
        <f>SUMIFS(Íbúðir!D:D,Íbúðir!A:A,Íbúðir!A20,Íbúðir!G:G,Íbúðir!G140)</f>
        <v>317</v>
      </c>
      <c r="D39">
        <f>SUMIFS(Íbúðir!E:E,Íbúðir!A:A,Íbúðir!A20,Íbúðir!G:G,Íbúðir!G140)</f>
        <v>45</v>
      </c>
      <c r="E39">
        <f>IFERROR(AVERAGEIFS(Íbúðir!F:F,Íbúðir!A:A,A39,Íbúðir!G:G,B39),0)</f>
        <v>112.02</v>
      </c>
      <c r="F39">
        <f t="shared" si="0"/>
        <v>35510.339999999997</v>
      </c>
      <c r="G39">
        <f t="shared" si="1"/>
        <v>5463.1292307692302</v>
      </c>
    </row>
    <row r="40" spans="1:7" x14ac:dyDescent="0.45">
      <c r="A40">
        <v>2006</v>
      </c>
      <c r="B40" t="s">
        <v>76</v>
      </c>
      <c r="C40">
        <f>SUMIFS(Íbúðir!D:D,Íbúðir!A:A,Íbúðir!A2,Íbúðir!G:G,Íbúðir!G195)</f>
        <v>168</v>
      </c>
      <c r="D40">
        <f>SUMIFS(Íbúðir!E:E,Íbúðir!A:A,Íbúðir!A2,Íbúðir!G:G,Íbúðir!G195)</f>
        <v>79</v>
      </c>
      <c r="E40">
        <f>IFERROR(AVERAGEIFS(Íbúðir!F:F,Íbúðir!A:A,A40,Íbúðir!G:G,B40),0)</f>
        <v>122.20571428571429</v>
      </c>
      <c r="F40">
        <f t="shared" si="0"/>
        <v>20530.560000000001</v>
      </c>
      <c r="G40">
        <f t="shared" si="1"/>
        <v>3158.5476923076926</v>
      </c>
    </row>
    <row r="41" spans="1:7" x14ac:dyDescent="0.45">
      <c r="A41">
        <v>2007</v>
      </c>
      <c r="B41" t="s">
        <v>76</v>
      </c>
      <c r="C41">
        <f>SUMIFS(Íbúðir!D:D,Íbúðir!A:A,Íbúðir!A3,Íbúðir!G:G,Íbúðir!G196)</f>
        <v>211</v>
      </c>
      <c r="D41">
        <f>SUMIFS(Íbúðir!E:E,Íbúðir!A:A,Íbúðir!A3,Íbúðir!G:G,Íbúðir!G196)</f>
        <v>93</v>
      </c>
      <c r="E41">
        <f>IFERROR(AVERAGEIFS(Íbúðir!F:F,Íbúðir!A:A,A41,Íbúðir!G:G,B41),0)</f>
        <v>119.92375</v>
      </c>
      <c r="F41">
        <f t="shared" si="0"/>
        <v>25303.911250000001</v>
      </c>
      <c r="G41">
        <f t="shared" si="1"/>
        <v>3892.9094230769233</v>
      </c>
    </row>
    <row r="42" spans="1:7" x14ac:dyDescent="0.45">
      <c r="A42">
        <v>2008</v>
      </c>
      <c r="B42" t="s">
        <v>76</v>
      </c>
      <c r="C42">
        <f>SUMIFS(Íbúðir!D:D,Íbúðir!A:A,Íbúðir!A4,Íbúðir!G:G,Íbúðir!G197)</f>
        <v>206</v>
      </c>
      <c r="D42">
        <f>SUMIFS(Íbúðir!E:E,Íbúðir!A:A,Íbúðir!A4,Íbúðir!G:G,Íbúðir!G197)</f>
        <v>59</v>
      </c>
      <c r="E42">
        <f>IFERROR(AVERAGEIFS(Íbúðir!F:F,Íbúðir!A:A,A42,Íbúðir!G:G,B42),0)</f>
        <v>128.67833333333331</v>
      </c>
      <c r="F42">
        <f t="shared" si="0"/>
        <v>26507.736666666664</v>
      </c>
      <c r="G42">
        <f t="shared" si="1"/>
        <v>4078.1133333333328</v>
      </c>
    </row>
    <row r="43" spans="1:7" x14ac:dyDescent="0.45">
      <c r="A43">
        <v>2009</v>
      </c>
      <c r="B43" t="s">
        <v>76</v>
      </c>
      <c r="C43">
        <f>SUMIFS(Íbúðir!D:D,Íbúðir!A:A,Íbúðir!A5,Íbúðir!G:G,Íbúðir!G198)</f>
        <v>118</v>
      </c>
      <c r="D43">
        <f>SUMIFS(Íbúðir!E:E,Íbúðir!A:A,Íbúðir!A5,Íbúðir!G:G,Íbúðir!G198)</f>
        <v>46</v>
      </c>
      <c r="E43">
        <f>IFERROR(AVERAGEIFS(Íbúðir!F:F,Íbúðir!A:A,A43,Íbúðir!G:G,B43),0)</f>
        <v>120.87142857142855</v>
      </c>
      <c r="F43">
        <f t="shared" si="0"/>
        <v>14262.828571428568</v>
      </c>
      <c r="G43">
        <f t="shared" si="1"/>
        <v>2194.2813186813182</v>
      </c>
    </row>
    <row r="44" spans="1:7" x14ac:dyDescent="0.45">
      <c r="A44">
        <v>2010</v>
      </c>
      <c r="B44" t="s">
        <v>76</v>
      </c>
      <c r="C44">
        <f>SUMIFS(Íbúðir!D:D,Íbúðir!A:A,Íbúðir!A6,Íbúðir!G:G,Íbúðir!G199)</f>
        <v>52</v>
      </c>
      <c r="D44">
        <f>SUMIFS(Íbúðir!E:E,Íbúðir!A:A,Íbúðir!A6,Íbúðir!G:G,Íbúðir!G199)</f>
        <v>46</v>
      </c>
      <c r="E44">
        <f>IFERROR(AVERAGEIFS(Íbúðir!F:F,Íbúðir!A:A,A44,Íbúðir!G:G,B44),0)</f>
        <v>151.29599999999999</v>
      </c>
      <c r="F44">
        <f t="shared" si="0"/>
        <v>7867.3919999999998</v>
      </c>
      <c r="G44">
        <f t="shared" si="1"/>
        <v>1210.3679999999999</v>
      </c>
    </row>
    <row r="45" spans="1:7" x14ac:dyDescent="0.45">
      <c r="A45">
        <v>2011</v>
      </c>
      <c r="B45" t="s">
        <v>76</v>
      </c>
      <c r="C45">
        <f>SUMIFS(Íbúðir!D:D,Íbúðir!A:A,Íbúðir!A7,Íbúðir!G:G,Íbúðir!G200)</f>
        <v>11</v>
      </c>
      <c r="D45">
        <f>SUMIFS(Íbúðir!E:E,Íbúðir!A:A,Íbúðir!A7,Íbúðir!G:G,Íbúðir!G200)</f>
        <v>11</v>
      </c>
      <c r="E45">
        <f>IFERROR(AVERAGEIFS(Íbúðir!F:F,Íbúðir!A:A,A45,Íbúðir!G:G,B45),0)</f>
        <v>159.14285714285714</v>
      </c>
      <c r="F45">
        <f t="shared" si="0"/>
        <v>1750.5714285714284</v>
      </c>
      <c r="G45">
        <f t="shared" si="1"/>
        <v>269.31868131868129</v>
      </c>
    </row>
    <row r="46" spans="1:7" x14ac:dyDescent="0.45">
      <c r="A46">
        <v>2012</v>
      </c>
      <c r="B46" t="s">
        <v>76</v>
      </c>
      <c r="C46">
        <f>SUMIFS(Íbúðir!D:D,Íbúðir!A:A,Íbúðir!A8,Íbúðir!G:G,Íbúðir!G201)</f>
        <v>32</v>
      </c>
      <c r="D46">
        <f>SUMIFS(Íbúðir!E:E,Íbúðir!A:A,Íbúðir!A8,Íbúðir!G:G,Íbúðir!G201)</f>
        <v>16</v>
      </c>
      <c r="E46">
        <f>IFERROR(AVERAGEIFS(Íbúðir!F:F,Íbúðir!A:A,A46,Íbúðir!G:G,B46),0)</f>
        <v>143.73599999999999</v>
      </c>
      <c r="F46">
        <f t="shared" si="0"/>
        <v>4599.5519999999997</v>
      </c>
      <c r="G46">
        <f t="shared" si="1"/>
        <v>707.62338461538457</v>
      </c>
    </row>
    <row r="47" spans="1:7" x14ac:dyDescent="0.45">
      <c r="A47">
        <v>2013</v>
      </c>
      <c r="B47" t="s">
        <v>76</v>
      </c>
      <c r="C47">
        <f>SUMIFS(Íbúðir!D:D,Íbúðir!A:A,Íbúðir!A9,Íbúðir!G:G,Íbúðir!G202)</f>
        <v>9</v>
      </c>
      <c r="D47">
        <f>SUMIFS(Íbúðir!E:E,Íbúðir!A:A,Íbúðir!A9,Íbúðir!G:G,Íbúðir!G202)</f>
        <v>9</v>
      </c>
      <c r="E47">
        <f>IFERROR(AVERAGEIFS(Íbúðir!F:F,Íbúðir!A:A,A47,Íbúðir!G:G,B47),0)</f>
        <v>132.72666666666666</v>
      </c>
      <c r="F47">
        <f t="shared" si="0"/>
        <v>1194.54</v>
      </c>
      <c r="G47">
        <f t="shared" si="1"/>
        <v>183.77538461538461</v>
      </c>
    </row>
    <row r="48" spans="1:7" x14ac:dyDescent="0.45">
      <c r="A48">
        <v>2014</v>
      </c>
      <c r="B48" t="s">
        <v>76</v>
      </c>
      <c r="C48">
        <f>SUMIFS(Íbúðir!D:D,Íbúðir!A:A,Íbúðir!A10,Íbúðir!G:G,Íbúðir!G203)</f>
        <v>10</v>
      </c>
      <c r="D48">
        <f>SUMIFS(Íbúðir!E:E,Íbúðir!A:A,Íbúðir!A10,Íbúðir!G:G,Íbúðir!G203)</f>
        <v>10</v>
      </c>
      <c r="E48">
        <f>IFERROR(AVERAGEIFS(Íbúðir!F:F,Íbúðir!A:A,A48,Íbúðir!G:G,B48),0)</f>
        <v>155.744</v>
      </c>
      <c r="F48">
        <f t="shared" si="0"/>
        <v>1557.44</v>
      </c>
      <c r="G48">
        <f t="shared" si="1"/>
        <v>239.60615384615386</v>
      </c>
    </row>
    <row r="49" spans="1:7" x14ac:dyDescent="0.45">
      <c r="A49">
        <v>2015</v>
      </c>
      <c r="B49" t="s">
        <v>76</v>
      </c>
      <c r="C49">
        <f>SUMIFS(Íbúðir!D:D,Íbúðir!A:A,Íbúðir!A11,Íbúðir!G:G,Íbúðir!G204)</f>
        <v>5</v>
      </c>
      <c r="D49">
        <f>SUMIFS(Íbúðir!E:E,Íbúðir!A:A,Íbúðir!A11,Íbúðir!G:G,Íbúðir!G204)</f>
        <v>5</v>
      </c>
      <c r="E49">
        <f>IFERROR(AVERAGEIFS(Íbúðir!F:F,Íbúðir!A:A,A49,Íbúðir!G:G,B49),0)</f>
        <v>126.625</v>
      </c>
      <c r="F49">
        <f t="shared" si="0"/>
        <v>633.125</v>
      </c>
      <c r="G49">
        <f t="shared" si="1"/>
        <v>97.40384615384616</v>
      </c>
    </row>
    <row r="50" spans="1:7" x14ac:dyDescent="0.45">
      <c r="A50">
        <v>2016</v>
      </c>
      <c r="B50" t="s">
        <v>76</v>
      </c>
      <c r="C50">
        <f>SUMIFS(Íbúðir!D:D,Íbúðir!A:A,Íbúðir!A12,Íbúðir!G:G,Íbúðir!G205)</f>
        <v>12</v>
      </c>
      <c r="D50">
        <f>SUMIFS(Íbúðir!E:E,Íbúðir!A:A,Íbúðir!A12,Íbúðir!G:G,Íbúðir!G205)</f>
        <v>6</v>
      </c>
      <c r="E50">
        <f>IFERROR(AVERAGEIFS(Íbúðir!F:F,Íbúðir!A:A,A50,Íbúðir!G:G,B50),0)</f>
        <v>131.86750000000001</v>
      </c>
      <c r="F50">
        <f t="shared" si="0"/>
        <v>1582.41</v>
      </c>
      <c r="G50">
        <f t="shared" si="1"/>
        <v>243.44769230769231</v>
      </c>
    </row>
    <row r="51" spans="1:7" x14ac:dyDescent="0.45">
      <c r="A51">
        <v>2017</v>
      </c>
      <c r="B51" t="s">
        <v>76</v>
      </c>
      <c r="C51">
        <f>SUMIFS(Íbúðir!D:D,Íbúðir!A:A,Íbúðir!A13,Íbúðir!G:G,Íbúðir!G206)</f>
        <v>31</v>
      </c>
      <c r="D51">
        <f>SUMIFS(Íbúðir!E:E,Íbúðir!A:A,Íbúðir!A13,Íbúðir!G:G,Íbúðir!G206)</f>
        <v>12</v>
      </c>
      <c r="E51">
        <f>IFERROR(AVERAGEIFS(Íbúðir!F:F,Íbúðir!A:A,A51,Íbúðir!G:G,B51),0)</f>
        <v>115.48599999999999</v>
      </c>
      <c r="F51">
        <f t="shared" si="0"/>
        <v>3580.0659999999998</v>
      </c>
      <c r="G51">
        <f t="shared" si="1"/>
        <v>550.77938461538463</v>
      </c>
    </row>
    <row r="52" spans="1:7" x14ac:dyDescent="0.45">
      <c r="A52">
        <v>2018</v>
      </c>
      <c r="B52" t="s">
        <v>76</v>
      </c>
      <c r="C52">
        <f>SUMIFS(Íbúðir!D:D,Íbúðir!A:A,Íbúðir!A14,Íbúðir!G:G,Íbúðir!G207)</f>
        <v>86</v>
      </c>
      <c r="D52">
        <f>SUMIFS(Íbúðir!E:E,Íbúðir!A:A,Íbúðir!A14,Íbúðir!G:G,Íbúðir!G207)</f>
        <v>21</v>
      </c>
      <c r="E52">
        <f>IFERROR(AVERAGEIFS(Íbúðir!F:F,Íbúðir!A:A,A52,Íbúðir!G:G,B52),0)</f>
        <v>115.06199999999998</v>
      </c>
      <c r="F52">
        <f t="shared" si="0"/>
        <v>9895.3319999999985</v>
      </c>
      <c r="G52">
        <f t="shared" si="1"/>
        <v>1522.358769230769</v>
      </c>
    </row>
    <row r="53" spans="1:7" x14ac:dyDescent="0.45">
      <c r="A53">
        <v>2019</v>
      </c>
      <c r="B53" t="s">
        <v>76</v>
      </c>
      <c r="C53">
        <f>SUMIFS(Íbúðir!D:D,Íbúðir!A:A,Íbúðir!A15,Íbúðir!G:G,Íbúðir!G208)</f>
        <v>95</v>
      </c>
      <c r="D53">
        <f>SUMIFS(Íbúðir!E:E,Íbúðir!A:A,Íbúðir!A15,Íbúðir!G:G,Íbúðir!G208)</f>
        <v>26</v>
      </c>
      <c r="E53">
        <f>IFERROR(AVERAGEIFS(Íbúðir!F:F,Íbúðir!A:A,A53,Íbúðir!G:G,B53),0)</f>
        <v>138.38833333333332</v>
      </c>
      <c r="F53">
        <f t="shared" si="0"/>
        <v>13146.891666666666</v>
      </c>
      <c r="G53">
        <f t="shared" si="1"/>
        <v>2022.5987179487179</v>
      </c>
    </row>
    <row r="54" spans="1:7" x14ac:dyDescent="0.45">
      <c r="A54">
        <v>2020</v>
      </c>
      <c r="B54" t="s">
        <v>76</v>
      </c>
      <c r="C54">
        <f>SUMIFS(Íbúðir!D:D,Íbúðir!A:A,Íbúðir!A16,Íbúðir!G:G,Íbúðir!G209)</f>
        <v>131</v>
      </c>
      <c r="D54">
        <f>SUMIFS(Íbúðir!E:E,Íbúðir!A:A,Íbúðir!A16,Íbúðir!G:G,Íbúðir!G209)</f>
        <v>35</v>
      </c>
      <c r="E54">
        <f>IFERROR(AVERAGEIFS(Íbúðir!F:F,Íbúðir!A:A,A54,Íbúðir!G:G,B54),0)</f>
        <v>112.255</v>
      </c>
      <c r="F54">
        <f t="shared" si="0"/>
        <v>14705.404999999999</v>
      </c>
      <c r="G54">
        <f t="shared" si="1"/>
        <v>2262.37</v>
      </c>
    </row>
    <row r="55" spans="1:7" x14ac:dyDescent="0.45">
      <c r="A55">
        <v>2021</v>
      </c>
      <c r="B55" t="s">
        <v>76</v>
      </c>
      <c r="C55">
        <f>SUMIFS(Íbúðir!D:D,Íbúðir!A:A,Íbúðir!A17,Íbúðir!G:G,Íbúðir!G210)</f>
        <v>72</v>
      </c>
      <c r="D55">
        <f>SUMIFS(Íbúðir!E:E,Íbúðir!A:A,Íbúðir!A17,Íbúðir!G:G,Íbúðir!G210)</f>
        <v>27</v>
      </c>
      <c r="E55">
        <f>IFERROR(AVERAGEIFS(Íbúðir!F:F,Íbúðir!A:A,A55,Íbúðir!G:G,B55),0)</f>
        <v>123.45333333333333</v>
      </c>
      <c r="F55">
        <f t="shared" si="0"/>
        <v>8888.64</v>
      </c>
      <c r="G55">
        <f t="shared" si="1"/>
        <v>1367.4830769230769</v>
      </c>
    </row>
    <row r="56" spans="1:7" x14ac:dyDescent="0.45">
      <c r="A56">
        <v>2022</v>
      </c>
      <c r="B56" t="s">
        <v>76</v>
      </c>
      <c r="C56">
        <f>SUMIFS(Íbúðir!D:D,Íbúðir!A:A,Íbúðir!A18,Íbúðir!G:G,Íbúðir!G211)</f>
        <v>159</v>
      </c>
      <c r="D56">
        <f>SUMIFS(Íbúðir!E:E,Íbúðir!A:A,Íbúðir!A18,Íbúðir!G:G,Íbúðir!G211)</f>
        <v>33</v>
      </c>
      <c r="E56">
        <f>IFERROR(AVERAGEIFS(Íbúðir!F:F,Íbúðir!A:A,A56,Íbúðir!G:G,B56),0)</f>
        <v>93.595999999999989</v>
      </c>
      <c r="F56">
        <f t="shared" si="0"/>
        <v>14881.763999999999</v>
      </c>
      <c r="G56">
        <f t="shared" si="1"/>
        <v>2289.5021538461538</v>
      </c>
    </row>
    <row r="57" spans="1:7" x14ac:dyDescent="0.45">
      <c r="A57">
        <v>2023</v>
      </c>
      <c r="B57" t="s">
        <v>76</v>
      </c>
      <c r="C57">
        <f>SUMIFS(Íbúðir!D:D,Íbúðir!A:A,Íbúðir!A19,Íbúðir!G:G,Íbúðir!G212)</f>
        <v>191</v>
      </c>
      <c r="D57">
        <f>SUMIFS(Íbúðir!E:E,Íbúðir!A:A,Íbúðir!A19,Íbúðir!G:G,Íbúðir!G212)</f>
        <v>54</v>
      </c>
      <c r="E57">
        <f>IFERROR(AVERAGEIFS(Íbúðir!F:F,Íbúðir!A:A,A57,Íbúðir!G:G,B57),0)</f>
        <v>114.32999999999998</v>
      </c>
      <c r="F57">
        <f t="shared" si="0"/>
        <v>21837.029999999995</v>
      </c>
      <c r="G57">
        <f t="shared" si="1"/>
        <v>3359.5430769230761</v>
      </c>
    </row>
    <row r="58" spans="1:7" x14ac:dyDescent="0.45">
      <c r="A58">
        <v>2024</v>
      </c>
      <c r="B58" t="s">
        <v>76</v>
      </c>
      <c r="C58">
        <f>SUMIFS(Íbúðir!D:D,Íbúðir!A:A,Íbúðir!A20,Íbúðir!G:G,Íbúðir!G213)</f>
        <v>161</v>
      </c>
      <c r="D58">
        <f>SUMIFS(Íbúðir!E:E,Íbúðir!A:A,Íbúðir!A20,Íbúðir!G:G,Íbúðir!G213)</f>
        <v>37</v>
      </c>
      <c r="E58">
        <f>IFERROR(AVERAGEIFS(Íbúðir!F:F,Íbúðir!A:A,A58,Íbúðir!G:G,B58),0)</f>
        <v>94.248333333333335</v>
      </c>
      <c r="F58">
        <f t="shared" si="0"/>
        <v>15173.981666666667</v>
      </c>
      <c r="G58">
        <f t="shared" si="1"/>
        <v>2334.458717948718</v>
      </c>
    </row>
    <row r="59" spans="1:7" x14ac:dyDescent="0.45">
      <c r="A59">
        <v>2006</v>
      </c>
      <c r="B59" t="s">
        <v>77</v>
      </c>
      <c r="C59">
        <f>SUMIFS(Íbúðir!D:D,Íbúðir!A:A,Íbúðir!A2,Íbúðir!G:G,Íbúðir!G298)</f>
        <v>3</v>
      </c>
      <c r="D59">
        <f>SUMIFS(Íbúðir!E:E,Íbúðir!A:A,Íbúðir!A2,Íbúðir!G:G,Íbúðir!G298)</f>
        <v>3</v>
      </c>
      <c r="E59">
        <f>IFERROR(AVERAGEIFS(Íbúðir!F:F,Íbúðir!A:A,A59,Íbúðir!G:G,B59),0)</f>
        <v>164.55</v>
      </c>
      <c r="F59">
        <f t="shared" si="0"/>
        <v>493.65000000000003</v>
      </c>
      <c r="G59">
        <f t="shared" si="1"/>
        <v>75.946153846153848</v>
      </c>
    </row>
    <row r="60" spans="1:7" x14ac:dyDescent="0.45">
      <c r="A60">
        <v>2007</v>
      </c>
      <c r="B60" t="s">
        <v>77</v>
      </c>
      <c r="C60">
        <f>SUMIFS(Íbúðir!D:D,Íbúðir!A:A,Íbúðir!A3,Íbúðir!G:G,Íbúðir!G299)</f>
        <v>6</v>
      </c>
      <c r="D60">
        <f>SUMIFS(Íbúðir!E:E,Íbúðir!A:A,Íbúðir!A3,Íbúðir!G:G,Íbúðir!G299)</f>
        <v>5</v>
      </c>
      <c r="E60">
        <f>IFERROR(AVERAGEIFS(Íbúðir!F:F,Íbúðir!A:A,A60,Íbúðir!G:G,B60),0)</f>
        <v>152.51499999999999</v>
      </c>
      <c r="F60">
        <f t="shared" si="0"/>
        <v>915.08999999999992</v>
      </c>
      <c r="G60">
        <f t="shared" si="1"/>
        <v>140.78307692307692</v>
      </c>
    </row>
    <row r="61" spans="1:7" x14ac:dyDescent="0.45">
      <c r="A61">
        <v>2008</v>
      </c>
      <c r="B61" t="s">
        <v>77</v>
      </c>
      <c r="C61">
        <f>SUMIFS(Íbúðir!D:D,Íbúðir!A:A,Íbúðir!A4,Íbúðir!G:G,Íbúðir!G300)</f>
        <v>6</v>
      </c>
      <c r="D61">
        <f>SUMIFS(Íbúðir!E:E,Íbúðir!A:A,Íbúðir!A4,Íbúðir!G:G,Íbúðir!G300)</f>
        <v>3</v>
      </c>
      <c r="E61">
        <f>IFERROR(AVERAGEIFS(Íbúðir!F:F,Íbúðir!A:A,A61,Íbúðir!G:G,B61),0)</f>
        <v>145.03333333333333</v>
      </c>
      <c r="F61">
        <f t="shared" si="0"/>
        <v>870.2</v>
      </c>
      <c r="G61">
        <f t="shared" si="1"/>
        <v>133.87692307692308</v>
      </c>
    </row>
    <row r="62" spans="1:7" x14ac:dyDescent="0.45">
      <c r="A62">
        <v>2009</v>
      </c>
      <c r="B62" t="s">
        <v>77</v>
      </c>
      <c r="C62">
        <f>SUMIFS(Íbúðir!D:D,Íbúðir!A:A,Íbúðir!A5,Íbúðir!G:G,Íbúðir!G301)</f>
        <v>3</v>
      </c>
      <c r="D62">
        <f>SUMIFS(Íbúðir!E:E,Íbúðir!A:A,Íbúðir!A5,Íbúðir!G:G,Íbúðir!G301)</f>
        <v>3</v>
      </c>
      <c r="E62">
        <f>IFERROR(AVERAGEIFS(Íbúðir!F:F,Íbúðir!A:A,A62,Íbúðir!G:G,B62),0)</f>
        <v>118.175</v>
      </c>
      <c r="F62">
        <f t="shared" si="0"/>
        <v>354.52499999999998</v>
      </c>
      <c r="G62">
        <f t="shared" si="1"/>
        <v>54.542307692307688</v>
      </c>
    </row>
    <row r="63" spans="1:7" x14ac:dyDescent="0.45">
      <c r="A63">
        <v>2010</v>
      </c>
      <c r="B63" t="s">
        <v>77</v>
      </c>
      <c r="C63">
        <f>SUMIFS(Íbúðir!D:D,Íbúðir!A:A,Íbúðir!A6,Íbúðir!G:G,Íbúðir!G302)</f>
        <v>5</v>
      </c>
      <c r="D63">
        <f>SUMIFS(Íbúðir!E:E,Íbúðir!A:A,Íbúðir!A6,Íbúðir!G:G,Íbúðir!G302)</f>
        <v>3</v>
      </c>
      <c r="E63">
        <f>IFERROR(AVERAGEIFS(Íbúðir!F:F,Íbúðir!A:A,A63,Íbúðir!G:G,B63),0)</f>
        <v>139.31666666666666</v>
      </c>
      <c r="F63">
        <f t="shared" si="0"/>
        <v>696.58333333333326</v>
      </c>
      <c r="G63">
        <f t="shared" si="1"/>
        <v>107.16666666666666</v>
      </c>
    </row>
    <row r="64" spans="1:7" x14ac:dyDescent="0.45">
      <c r="A64">
        <v>2011</v>
      </c>
      <c r="B64" t="s">
        <v>77</v>
      </c>
      <c r="C64">
        <f>SUMIFS(Íbúðir!D:D,Íbúðir!A:A,Íbúðir!A7,Íbúðir!G:G,Íbúðir!G303)</f>
        <v>5</v>
      </c>
      <c r="D64">
        <f>SUMIFS(Íbúðir!E:E,Íbúðir!A:A,Íbúðir!A7,Íbúðir!G:G,Íbúðir!G303)</f>
        <v>3</v>
      </c>
      <c r="E64">
        <f>IFERROR(AVERAGEIFS(Íbúðir!F:F,Íbúðir!A:A,A64,Íbúðir!G:G,B64),0)</f>
        <v>116.9</v>
      </c>
      <c r="F64">
        <f t="shared" si="0"/>
        <v>584.5</v>
      </c>
      <c r="G64">
        <f t="shared" si="1"/>
        <v>89.92307692307692</v>
      </c>
    </row>
    <row r="65" spans="1:7" x14ac:dyDescent="0.45">
      <c r="A65">
        <v>2012</v>
      </c>
      <c r="B65" t="s">
        <v>77</v>
      </c>
      <c r="C65">
        <f>SUMIFS(Íbúðir!D:D,Íbúðir!A:A,Íbúðir!A8,Íbúðir!G:G,Íbúðir!G304)</f>
        <v>1</v>
      </c>
      <c r="D65">
        <f>SUMIFS(Íbúðir!E:E,Íbúðir!A:A,Íbúðir!A8,Íbúðir!G:G,Íbúðir!G304)</f>
        <v>1</v>
      </c>
      <c r="E65">
        <f>IFERROR(AVERAGEIFS(Íbúðir!F:F,Íbúðir!A:A,A65,Íbúðir!G:G,B65),0)</f>
        <v>63.6</v>
      </c>
      <c r="F65">
        <f t="shared" si="0"/>
        <v>63.6</v>
      </c>
      <c r="G65">
        <f t="shared" si="1"/>
        <v>9.7846153846153854</v>
      </c>
    </row>
    <row r="66" spans="1:7" x14ac:dyDescent="0.45">
      <c r="A66">
        <v>2013</v>
      </c>
      <c r="B66" t="s">
        <v>77</v>
      </c>
      <c r="C66">
        <f>SUMIFS(Íbúðir!D:D,Íbúðir!A:A,Íbúðir!A9,Íbúðir!G:G,Íbúðir!G305)</f>
        <v>16</v>
      </c>
      <c r="D66">
        <f>SUMIFS(Íbúðir!E:E,Íbúðir!A:A,Íbúðir!A9,Íbúðir!G:G,Íbúðir!G305)</f>
        <v>2</v>
      </c>
      <c r="E66">
        <f>IFERROR(AVERAGEIFS(Íbúðir!F:F,Íbúðir!A:A,A66,Íbúðir!G:G,B66),0)</f>
        <v>96.4</v>
      </c>
      <c r="F66">
        <f t="shared" si="0"/>
        <v>1542.4</v>
      </c>
      <c r="G66">
        <f t="shared" si="1"/>
        <v>237.2923076923077</v>
      </c>
    </row>
    <row r="67" spans="1:7" x14ac:dyDescent="0.45">
      <c r="A67">
        <v>2014</v>
      </c>
      <c r="B67" t="s">
        <v>77</v>
      </c>
      <c r="C67">
        <f>SUMIFS(Íbúðir!D:D,Íbúðir!A:A,Íbúðir!A10,Íbúðir!G:G,Íbúðir!G306)</f>
        <v>1</v>
      </c>
      <c r="D67">
        <f>SUMIFS(Íbúðir!E:E,Íbúðir!A:A,Íbúðir!A10,Íbúðir!G:G,Íbúðir!G306)</f>
        <v>1</v>
      </c>
      <c r="E67">
        <f>IFERROR(AVERAGEIFS(Íbúðir!F:F,Íbúðir!A:A,A67,Íbúðir!G:G,B67),0)</f>
        <v>197.2</v>
      </c>
      <c r="F67">
        <f t="shared" ref="F67:F130" si="2">E67*C67</f>
        <v>197.2</v>
      </c>
      <c r="G67">
        <f t="shared" ref="G67:G130" si="3">F67/6.5</f>
        <v>30.338461538461537</v>
      </c>
    </row>
    <row r="68" spans="1:7" x14ac:dyDescent="0.45">
      <c r="A68">
        <v>2015</v>
      </c>
      <c r="B68" t="s">
        <v>77</v>
      </c>
      <c r="C68">
        <f>SUMIFS(Íbúðir!D:D,Íbúðir!A:A,Íbúðir!A11,Íbúðir!G:G,Íbúðir!G307)</f>
        <v>2</v>
      </c>
      <c r="D68">
        <f>SUMIFS(Íbúðir!E:E,Íbúðir!A:A,Íbúðir!A11,Íbúðir!G:G,Íbúðir!G307)</f>
        <v>1</v>
      </c>
      <c r="E68">
        <f>IFERROR(AVERAGEIFS(Íbúðir!F:F,Íbúðir!A:A,A68,Íbúðir!G:G,B68),0)</f>
        <v>83</v>
      </c>
      <c r="F68">
        <f t="shared" si="2"/>
        <v>166</v>
      </c>
      <c r="G68">
        <f t="shared" si="3"/>
        <v>25.53846153846154</v>
      </c>
    </row>
    <row r="69" spans="1:7" x14ac:dyDescent="0.45">
      <c r="A69">
        <v>2016</v>
      </c>
      <c r="B69" t="s">
        <v>77</v>
      </c>
      <c r="C69">
        <f>SUMIFS(Íbúðir!D:D,Íbúðir!A:A,Íbúðir!A12,Íbúðir!G:G,Íbúðir!G308)</f>
        <v>0</v>
      </c>
      <c r="D69">
        <f>SUMIFS(Íbúðir!E:E,Íbúðir!A:A,Íbúðir!A12,Íbúðir!G:G,Íbúðir!G308)</f>
        <v>0</v>
      </c>
      <c r="E69">
        <f>IFERROR(AVERAGEIFS(Íbúðir!F:F,Íbúðir!A:A,A69,Íbúðir!G:G,B69),0)</f>
        <v>0</v>
      </c>
      <c r="F69">
        <f t="shared" si="2"/>
        <v>0</v>
      </c>
      <c r="G69">
        <f t="shared" si="3"/>
        <v>0</v>
      </c>
    </row>
    <row r="70" spans="1:7" x14ac:dyDescent="0.45">
      <c r="A70">
        <v>2017</v>
      </c>
      <c r="B70" t="s">
        <v>77</v>
      </c>
      <c r="C70">
        <f>SUMIFS(Íbúðir!D:D,Íbúðir!A:A,Íbúðir!A13,Íbúðir!G:G,Íbúðir!G309)</f>
        <v>1</v>
      </c>
      <c r="D70">
        <f>SUMIFS(Íbúðir!E:E,Íbúðir!A:A,Íbúðir!A13,Íbúðir!G:G,Íbúðir!G309)</f>
        <v>1</v>
      </c>
      <c r="E70">
        <f>IFERROR(AVERAGEIFS(Íbúðir!F:F,Íbúðir!A:A,A70,Íbúðir!G:G,B70),0)</f>
        <v>102</v>
      </c>
      <c r="F70">
        <f t="shared" si="2"/>
        <v>102</v>
      </c>
      <c r="G70">
        <f t="shared" si="3"/>
        <v>15.692307692307692</v>
      </c>
    </row>
    <row r="71" spans="1:7" x14ac:dyDescent="0.45">
      <c r="A71">
        <v>2018</v>
      </c>
      <c r="B71" t="s">
        <v>77</v>
      </c>
      <c r="C71">
        <f>SUMIFS(Íbúðir!D:D,Íbúðir!A:A,Íbúðir!A14,Íbúðir!G:G,Íbúðir!G310)</f>
        <v>0</v>
      </c>
      <c r="D71">
        <f>SUMIFS(Íbúðir!E:E,Íbúðir!A:A,Íbúðir!A14,Íbúðir!G:G,Íbúðir!G310)</f>
        <v>0</v>
      </c>
      <c r="E71">
        <f>IFERROR(AVERAGEIFS(Íbúðir!F:F,Íbúðir!A:A,A71,Íbúðir!G:G,B71),0)</f>
        <v>0</v>
      </c>
      <c r="F71">
        <f t="shared" si="2"/>
        <v>0</v>
      </c>
      <c r="G71">
        <f t="shared" si="3"/>
        <v>0</v>
      </c>
    </row>
    <row r="72" spans="1:7" x14ac:dyDescent="0.45">
      <c r="A72">
        <v>2019</v>
      </c>
      <c r="B72" t="s">
        <v>77</v>
      </c>
      <c r="C72">
        <f>SUMIFS(Íbúðir!D:D,Íbúðir!A:A,Íbúðir!A15,Íbúðir!G:G,Íbúðir!G311)</f>
        <v>10</v>
      </c>
      <c r="D72">
        <f>SUMIFS(Íbúðir!E:E,Íbúðir!A:A,Íbúðir!A15,Íbúðir!G:G,Íbúðir!G311)</f>
        <v>3</v>
      </c>
      <c r="E72">
        <f>IFERROR(AVERAGEIFS(Íbúðir!F:F,Íbúðir!A:A,A72,Íbúðir!G:G,B72),0)</f>
        <v>123.83333333333333</v>
      </c>
      <c r="F72">
        <f t="shared" si="2"/>
        <v>1238.3333333333333</v>
      </c>
      <c r="G72">
        <f t="shared" si="3"/>
        <v>190.5128205128205</v>
      </c>
    </row>
    <row r="73" spans="1:7" x14ac:dyDescent="0.45">
      <c r="A73">
        <v>2020</v>
      </c>
      <c r="B73" t="s">
        <v>77</v>
      </c>
      <c r="C73">
        <f>SUMIFS(Íbúðir!D:D,Íbúðir!A:A,Íbúðir!A16,Íbúðir!G:G,Íbúðir!G312)</f>
        <v>20</v>
      </c>
      <c r="D73">
        <f>SUMIFS(Íbúðir!E:E,Íbúðir!A:A,Íbúðir!A16,Íbúðir!G:G,Íbúðir!G312)</f>
        <v>5</v>
      </c>
      <c r="E73">
        <f>IFERROR(AVERAGEIFS(Íbúðir!F:F,Íbúðir!A:A,A73,Íbúðir!G:G,B73),0)</f>
        <v>90.275000000000006</v>
      </c>
      <c r="F73">
        <f t="shared" si="2"/>
        <v>1805.5</v>
      </c>
      <c r="G73">
        <f t="shared" si="3"/>
        <v>277.76923076923077</v>
      </c>
    </row>
    <row r="74" spans="1:7" x14ac:dyDescent="0.45">
      <c r="A74">
        <v>2021</v>
      </c>
      <c r="B74" t="s">
        <v>77</v>
      </c>
      <c r="C74">
        <f>SUMIFS(Íbúðir!D:D,Íbúðir!A:A,Íbúðir!A17,Íbúðir!G:G,Íbúðir!G313)</f>
        <v>5</v>
      </c>
      <c r="D74">
        <f>SUMIFS(Íbúðir!E:E,Íbúðir!A:A,Íbúðir!A17,Íbúðir!G:G,Íbúðir!G313)</f>
        <v>2</v>
      </c>
      <c r="E74">
        <f>IFERROR(AVERAGEIFS(Íbúðir!F:F,Íbúðir!A:A,A74,Íbúðir!G:G,B74),0)</f>
        <v>101.5</v>
      </c>
      <c r="F74">
        <f t="shared" si="2"/>
        <v>507.5</v>
      </c>
      <c r="G74">
        <f t="shared" si="3"/>
        <v>78.07692307692308</v>
      </c>
    </row>
    <row r="75" spans="1:7" x14ac:dyDescent="0.45">
      <c r="A75">
        <v>2022</v>
      </c>
      <c r="B75" t="s">
        <v>77</v>
      </c>
      <c r="C75">
        <f>SUMIFS(Íbúðir!D:D,Íbúðir!A:A,Íbúðir!A18,Íbúðir!G:G,Íbúðir!G314)</f>
        <v>10</v>
      </c>
      <c r="D75">
        <f>SUMIFS(Íbúðir!E:E,Íbúðir!A:A,Íbúðir!A18,Íbúðir!G:G,Íbúðir!G314)</f>
        <v>5</v>
      </c>
      <c r="E75">
        <f>IFERROR(AVERAGEIFS(Íbúðir!F:F,Íbúðir!A:A,A75,Íbúðir!G:G,B75),0)</f>
        <v>163.35</v>
      </c>
      <c r="F75">
        <f t="shared" si="2"/>
        <v>1633.5</v>
      </c>
      <c r="G75">
        <f t="shared" si="3"/>
        <v>251.30769230769232</v>
      </c>
    </row>
    <row r="76" spans="1:7" x14ac:dyDescent="0.45">
      <c r="A76">
        <v>2023</v>
      </c>
      <c r="B76" t="s">
        <v>77</v>
      </c>
      <c r="C76">
        <f>SUMIFS(Íbúðir!D:D,Íbúðir!A:A,Íbúðir!A19,Íbúðir!G:G,Íbúðir!G315)</f>
        <v>42</v>
      </c>
      <c r="D76">
        <f>SUMIFS(Íbúðir!E:E,Íbúðir!A:A,Íbúðir!A19,Íbúðir!G:G,Íbúðir!G315)</f>
        <v>5</v>
      </c>
      <c r="E76">
        <f>IFERROR(AVERAGEIFS(Íbúðir!F:F,Íbúðir!A:A,A76,Íbúðir!G:G,B76),0)</f>
        <v>42.89</v>
      </c>
      <c r="F76">
        <f t="shared" si="2"/>
        <v>1801.38</v>
      </c>
      <c r="G76">
        <f t="shared" si="3"/>
        <v>277.13538461538462</v>
      </c>
    </row>
    <row r="77" spans="1:7" x14ac:dyDescent="0.45">
      <c r="A77">
        <v>2024</v>
      </c>
      <c r="B77" t="s">
        <v>77</v>
      </c>
      <c r="C77">
        <f>SUMIFS(Íbúðir!D:D,Íbúðir!A:A,Íbúðir!A20,Íbúðir!G:G,Íbúðir!G316)</f>
        <v>20</v>
      </c>
      <c r="D77">
        <f>SUMIFS(Íbúðir!E:E,Íbúðir!A:A,Íbúðir!A20,Íbúðir!G:G,Íbúðir!G316)</f>
        <v>9</v>
      </c>
      <c r="E77">
        <f>IFERROR(AVERAGEIFS(Íbúðir!F:F,Íbúðir!A:A,A77,Íbúðir!G:G,B77),0)</f>
        <v>102.37</v>
      </c>
      <c r="F77">
        <f t="shared" si="2"/>
        <v>2047.4</v>
      </c>
      <c r="G77">
        <f t="shared" si="3"/>
        <v>314.98461538461538</v>
      </c>
    </row>
    <row r="78" spans="1:7" x14ac:dyDescent="0.45">
      <c r="A78">
        <v>2006</v>
      </c>
      <c r="B78" t="s">
        <v>78</v>
      </c>
      <c r="C78">
        <f>SUMIFS(Íbúðir!D:D,Íbúðir!A:A,Íbúðir!A2,Íbúðir!G:G,Íbúðir!G335)</f>
        <v>29</v>
      </c>
      <c r="D78">
        <f>SUMIFS(Íbúðir!E:E,Íbúðir!A:A,Íbúðir!A2,Íbúðir!G:G,Íbúðir!G335)</f>
        <v>14</v>
      </c>
      <c r="E78">
        <f>IFERROR(AVERAGEIFS(Íbúðir!F:F,Íbúðir!A:A,A78,Íbúðir!G:G,B78),0)</f>
        <v>111.93</v>
      </c>
      <c r="F78">
        <f t="shared" si="2"/>
        <v>3245.9700000000003</v>
      </c>
      <c r="G78">
        <f t="shared" si="3"/>
        <v>499.38000000000005</v>
      </c>
    </row>
    <row r="79" spans="1:7" x14ac:dyDescent="0.45">
      <c r="A79">
        <v>2007</v>
      </c>
      <c r="B79" t="s">
        <v>78</v>
      </c>
      <c r="C79">
        <f>SUMIFS(Íbúðir!D:D,Íbúðir!A:A,Íbúðir!A3,Íbúðir!G:G,Íbúðir!G336)</f>
        <v>26</v>
      </c>
      <c r="D79">
        <f>SUMIFS(Íbúðir!E:E,Íbúðir!A:A,Íbúðir!A3,Íbúðir!G:G,Íbúðir!G336)</f>
        <v>15</v>
      </c>
      <c r="E79">
        <f>IFERROR(AVERAGEIFS(Íbúðir!F:F,Íbúðir!A:A,A79,Íbúðir!G:G,B79),0)</f>
        <v>126.99249999999999</v>
      </c>
      <c r="F79">
        <f t="shared" si="2"/>
        <v>3301.8049999999998</v>
      </c>
      <c r="G79">
        <f t="shared" si="3"/>
        <v>507.96999999999997</v>
      </c>
    </row>
    <row r="80" spans="1:7" x14ac:dyDescent="0.45">
      <c r="A80">
        <v>2008</v>
      </c>
      <c r="B80" t="s">
        <v>78</v>
      </c>
      <c r="C80">
        <f>SUMIFS(Íbúðir!D:D,Íbúðir!A:A,Íbúðir!A4,Íbúðir!G:G,Íbúðir!G337)</f>
        <v>22</v>
      </c>
      <c r="D80">
        <f>SUMIFS(Íbúðir!E:E,Íbúðir!A:A,Íbúðir!A4,Íbúðir!G:G,Íbúðir!G337)</f>
        <v>13</v>
      </c>
      <c r="E80">
        <f>IFERROR(AVERAGEIFS(Íbúðir!F:F,Íbúðir!A:A,A80,Íbúðir!G:G,B80),0)</f>
        <v>110.28333333333335</v>
      </c>
      <c r="F80">
        <f t="shared" si="2"/>
        <v>2426.2333333333336</v>
      </c>
      <c r="G80">
        <f t="shared" si="3"/>
        <v>373.26666666666671</v>
      </c>
    </row>
    <row r="81" spans="1:7" x14ac:dyDescent="0.45">
      <c r="A81">
        <v>2009</v>
      </c>
      <c r="B81" t="s">
        <v>78</v>
      </c>
      <c r="C81">
        <f>SUMIFS(Íbúðir!D:D,Íbúðir!A:A,Íbúðir!A5,Íbúðir!G:G,Íbúðir!G338)</f>
        <v>12</v>
      </c>
      <c r="D81">
        <f>SUMIFS(Íbúðir!E:E,Íbúðir!A:A,Íbúðir!A5,Íbúðir!G:G,Íbúðir!G338)</f>
        <v>8</v>
      </c>
      <c r="E81">
        <f>IFERROR(AVERAGEIFS(Íbúðir!F:F,Íbúðir!A:A,A81,Íbúðir!G:G,B81),0)</f>
        <v>153.99</v>
      </c>
      <c r="F81">
        <f t="shared" si="2"/>
        <v>1847.88</v>
      </c>
      <c r="G81">
        <f t="shared" si="3"/>
        <v>284.28923076923081</v>
      </c>
    </row>
    <row r="82" spans="1:7" x14ac:dyDescent="0.45">
      <c r="A82">
        <v>2010</v>
      </c>
      <c r="B82" t="s">
        <v>78</v>
      </c>
      <c r="C82">
        <f>SUMIFS(Íbúðir!D:D,Íbúðir!A:A,Íbúðir!A6,Íbúðir!G:G,Íbúðir!G339)</f>
        <v>7</v>
      </c>
      <c r="D82">
        <f>SUMIFS(Íbúðir!E:E,Íbúðir!A:A,Íbúðir!A6,Íbúðir!G:G,Íbúðir!G339)</f>
        <v>7</v>
      </c>
      <c r="E82">
        <f>IFERROR(AVERAGEIFS(Íbúðir!F:F,Íbúðir!A:A,A82,Íbúðir!G:G,B82),0)</f>
        <v>131.82666666666668</v>
      </c>
      <c r="F82">
        <f t="shared" si="2"/>
        <v>922.78666666666675</v>
      </c>
      <c r="G82">
        <f t="shared" si="3"/>
        <v>141.96717948717949</v>
      </c>
    </row>
    <row r="83" spans="1:7" x14ac:dyDescent="0.45">
      <c r="A83">
        <v>2011</v>
      </c>
      <c r="B83" t="s">
        <v>78</v>
      </c>
      <c r="C83">
        <f>SUMIFS(Íbúðir!D:D,Íbúðir!A:A,Íbúðir!A7,Íbúðir!G:G,Íbúðir!G340)</f>
        <v>4</v>
      </c>
      <c r="D83">
        <f>SUMIFS(Íbúðir!E:E,Íbúðir!A:A,Íbúðir!A7,Íbúðir!G:G,Íbúðir!G340)</f>
        <v>4</v>
      </c>
      <c r="E83">
        <f>IFERROR(AVERAGEIFS(Íbúðir!F:F,Íbúðir!A:A,A83,Íbúðir!G:G,B83),0)</f>
        <v>103.08500000000001</v>
      </c>
      <c r="F83">
        <f t="shared" si="2"/>
        <v>412.34000000000003</v>
      </c>
      <c r="G83">
        <f t="shared" si="3"/>
        <v>63.43692307692308</v>
      </c>
    </row>
    <row r="84" spans="1:7" x14ac:dyDescent="0.45">
      <c r="A84">
        <v>2012</v>
      </c>
      <c r="B84" t="s">
        <v>78</v>
      </c>
      <c r="C84">
        <f>SUMIFS(Íbúðir!D:D,Íbúðir!A:A,Íbúðir!A8,Íbúðir!G:G,Íbúðir!G341)</f>
        <v>11</v>
      </c>
      <c r="D84">
        <f>SUMIFS(Íbúðir!E:E,Íbúðir!A:A,Íbúðir!A8,Íbúðir!G:G,Íbúðir!G341)</f>
        <v>4</v>
      </c>
      <c r="E84">
        <f>IFERROR(AVERAGEIFS(Íbúðir!F:F,Íbúðir!A:A,A84,Íbúðir!G:G,B84),0)</f>
        <v>100.68</v>
      </c>
      <c r="F84">
        <f t="shared" si="2"/>
        <v>1107.48</v>
      </c>
      <c r="G84">
        <f t="shared" si="3"/>
        <v>170.38153846153847</v>
      </c>
    </row>
    <row r="85" spans="1:7" x14ac:dyDescent="0.45">
      <c r="A85">
        <v>2013</v>
      </c>
      <c r="B85" t="s">
        <v>78</v>
      </c>
      <c r="C85">
        <f>SUMIFS(Íbúðir!D:D,Íbúðir!A:A,Íbúðir!A9,Íbúðir!G:G,Íbúðir!G342)</f>
        <v>0</v>
      </c>
      <c r="D85">
        <f>SUMIFS(Íbúðir!E:E,Íbúðir!A:A,Íbúðir!A9,Íbúðir!G:G,Íbúðir!G342)</f>
        <v>0</v>
      </c>
      <c r="E85">
        <f>IFERROR(AVERAGEIFS(Íbúðir!F:F,Íbúðir!A:A,A85,Íbúðir!G:G,B85),0)</f>
        <v>0</v>
      </c>
      <c r="F85">
        <f t="shared" si="2"/>
        <v>0</v>
      </c>
      <c r="G85">
        <f t="shared" si="3"/>
        <v>0</v>
      </c>
    </row>
    <row r="86" spans="1:7" x14ac:dyDescent="0.45">
      <c r="A86">
        <v>2014</v>
      </c>
      <c r="B86" t="s">
        <v>78</v>
      </c>
      <c r="C86">
        <f>SUMIFS(Íbúðir!D:D,Íbúðir!A:A,Íbúðir!A10,Íbúðir!G:G,Íbúðir!G343)</f>
        <v>3</v>
      </c>
      <c r="D86">
        <f>SUMIFS(Íbúðir!E:E,Íbúðir!A:A,Íbúðir!A10,Íbúðir!G:G,Íbúðir!G343)</f>
        <v>3</v>
      </c>
      <c r="E86">
        <f>IFERROR(AVERAGEIFS(Íbúðir!F:F,Íbúðir!A:A,A86,Íbúðir!G:G,B86),0)</f>
        <v>96.325000000000003</v>
      </c>
      <c r="F86">
        <f t="shared" si="2"/>
        <v>288.97500000000002</v>
      </c>
      <c r="G86">
        <f t="shared" si="3"/>
        <v>44.457692307692312</v>
      </c>
    </row>
    <row r="87" spans="1:7" x14ac:dyDescent="0.45">
      <c r="A87">
        <v>2015</v>
      </c>
      <c r="B87" t="s">
        <v>78</v>
      </c>
      <c r="C87">
        <f>SUMIFS(Íbúðir!D:D,Íbúðir!A:A,Íbúðir!A11,Íbúðir!G:G,Íbúðir!G344)</f>
        <v>1</v>
      </c>
      <c r="D87">
        <f>SUMIFS(Íbúðir!E:E,Íbúðir!A:A,Íbúðir!A11,Íbúðir!G:G,Íbúðir!G344)</f>
        <v>1</v>
      </c>
      <c r="E87">
        <f>IFERROR(AVERAGEIFS(Íbúðir!F:F,Íbúðir!A:A,A87,Íbúðir!G:G,B87),0)</f>
        <v>165.5</v>
      </c>
      <c r="F87">
        <f t="shared" si="2"/>
        <v>165.5</v>
      </c>
      <c r="G87">
        <f t="shared" si="3"/>
        <v>25.46153846153846</v>
      </c>
    </row>
    <row r="88" spans="1:7" x14ac:dyDescent="0.45">
      <c r="A88">
        <v>2016</v>
      </c>
      <c r="B88" t="s">
        <v>78</v>
      </c>
      <c r="C88">
        <f>SUMIFS(Íbúðir!D:D,Íbúðir!A:A,Íbúðir!A12,Íbúðir!G:G,Íbúðir!G345)</f>
        <v>4</v>
      </c>
      <c r="D88">
        <f>SUMIFS(Íbúðir!E:E,Íbúðir!A:A,Íbúðir!A12,Íbúðir!G:G,Íbúðir!G345)</f>
        <v>4</v>
      </c>
      <c r="E88">
        <f>IFERROR(AVERAGEIFS(Íbúðir!F:F,Íbúðir!A:A,A88,Íbúðir!G:G,B88),0)</f>
        <v>166.17500000000001</v>
      </c>
      <c r="F88">
        <f t="shared" si="2"/>
        <v>664.7</v>
      </c>
      <c r="G88">
        <f t="shared" si="3"/>
        <v>102.26153846153846</v>
      </c>
    </row>
    <row r="89" spans="1:7" x14ac:dyDescent="0.45">
      <c r="A89">
        <v>2017</v>
      </c>
      <c r="B89" t="s">
        <v>78</v>
      </c>
      <c r="C89">
        <f>SUMIFS(Íbúðir!D:D,Íbúðir!A:A,Íbúðir!A13,Íbúðir!G:G,Íbúðir!G346)</f>
        <v>3</v>
      </c>
      <c r="D89">
        <f>SUMIFS(Íbúðir!E:E,Íbúðir!A:A,Íbúðir!A13,Íbúðir!G:G,Íbúðir!G346)</f>
        <v>3</v>
      </c>
      <c r="E89">
        <f>IFERROR(AVERAGEIFS(Íbúðir!F:F,Íbúðir!A:A,A89,Íbúðir!G:G,B89),0)</f>
        <v>135.83000000000001</v>
      </c>
      <c r="F89">
        <f t="shared" si="2"/>
        <v>407.49</v>
      </c>
      <c r="G89">
        <f t="shared" si="3"/>
        <v>62.690769230769234</v>
      </c>
    </row>
    <row r="90" spans="1:7" x14ac:dyDescent="0.45">
      <c r="A90">
        <v>2018</v>
      </c>
      <c r="B90" t="s">
        <v>78</v>
      </c>
      <c r="C90">
        <f>SUMIFS(Íbúðir!D:D,Íbúðir!A:A,Íbúðir!A14,Íbúðir!G:G,Íbúðir!G347)</f>
        <v>7</v>
      </c>
      <c r="D90">
        <f>SUMIFS(Íbúðir!E:E,Íbúðir!A:A,Íbúðir!A14,Íbúðir!G:G,Íbúðir!G347)</f>
        <v>6</v>
      </c>
      <c r="E90">
        <f>IFERROR(AVERAGEIFS(Íbúðir!F:F,Íbúðir!A:A,A90,Íbúðir!G:G,B90),0)</f>
        <v>137.43</v>
      </c>
      <c r="F90">
        <f t="shared" si="2"/>
        <v>962.01</v>
      </c>
      <c r="G90">
        <f t="shared" si="3"/>
        <v>148.00153846153847</v>
      </c>
    </row>
    <row r="91" spans="1:7" x14ac:dyDescent="0.45">
      <c r="A91">
        <v>2019</v>
      </c>
      <c r="B91" t="s">
        <v>78</v>
      </c>
      <c r="C91">
        <f>SUMIFS(Íbúðir!D:D,Íbúðir!A:A,Íbúðir!A15,Íbúðir!G:G,Íbúðir!G348)</f>
        <v>7</v>
      </c>
      <c r="D91">
        <f>SUMIFS(Íbúðir!E:E,Íbúðir!A:A,Íbúðir!A15,Íbúðir!G:G,Íbúðir!G348)</f>
        <v>6</v>
      </c>
      <c r="E91">
        <f>IFERROR(AVERAGEIFS(Íbúðir!F:F,Íbúðir!A:A,A91,Íbúðir!G:G,B91),0)</f>
        <v>177.09</v>
      </c>
      <c r="F91">
        <f t="shared" si="2"/>
        <v>1239.6300000000001</v>
      </c>
      <c r="G91">
        <f t="shared" si="3"/>
        <v>190.71230769230772</v>
      </c>
    </row>
    <row r="92" spans="1:7" x14ac:dyDescent="0.45">
      <c r="A92">
        <v>2020</v>
      </c>
      <c r="B92" t="s">
        <v>78</v>
      </c>
      <c r="C92">
        <f>SUMIFS(Íbúðir!D:D,Íbúðir!A:A,Íbúðir!A16,Íbúðir!G:G,Íbúðir!G349)</f>
        <v>25</v>
      </c>
      <c r="D92">
        <f>SUMIFS(Íbúðir!E:E,Íbúðir!A:A,Íbúðir!A16,Íbúðir!G:G,Íbúðir!G349)</f>
        <v>13</v>
      </c>
      <c r="E92">
        <f>IFERROR(AVERAGEIFS(Íbúðir!F:F,Íbúðir!A:A,A92,Íbúðir!G:G,B92),0)</f>
        <v>100.30666666666666</v>
      </c>
      <c r="F92">
        <f t="shared" si="2"/>
        <v>2507.6666666666665</v>
      </c>
      <c r="G92">
        <f t="shared" si="3"/>
        <v>385.79487179487177</v>
      </c>
    </row>
    <row r="93" spans="1:7" x14ac:dyDescent="0.45">
      <c r="A93">
        <v>2021</v>
      </c>
      <c r="B93" t="s">
        <v>78</v>
      </c>
      <c r="C93">
        <f>SUMIFS(Íbúðir!D:D,Íbúðir!A:A,Íbúðir!A17,Íbúðir!G:G,Íbúðir!G350)</f>
        <v>20</v>
      </c>
      <c r="D93">
        <f>SUMIFS(Íbúðir!E:E,Íbúðir!A:A,Íbúðir!A17,Íbúðir!G:G,Íbúðir!G350)</f>
        <v>16</v>
      </c>
      <c r="E93">
        <f>IFERROR(AVERAGEIFS(Íbúðir!F:F,Íbúðir!A:A,A93,Íbúðir!G:G,B93),0)</f>
        <v>112.08999999999999</v>
      </c>
      <c r="F93">
        <f t="shared" si="2"/>
        <v>2241.7999999999997</v>
      </c>
      <c r="G93">
        <f t="shared" si="3"/>
        <v>344.89230769230767</v>
      </c>
    </row>
    <row r="94" spans="1:7" x14ac:dyDescent="0.45">
      <c r="A94">
        <v>2022</v>
      </c>
      <c r="B94" t="s">
        <v>78</v>
      </c>
      <c r="C94">
        <f>SUMIFS(Íbúðir!D:D,Íbúðir!A:A,Íbúðir!A18,Íbúðir!G:G,Íbúðir!G351)</f>
        <v>13</v>
      </c>
      <c r="D94">
        <f>SUMIFS(Íbúðir!E:E,Íbúðir!A:A,Íbúðir!A18,Íbúðir!G:G,Íbúðir!G351)</f>
        <v>11</v>
      </c>
      <c r="E94">
        <f>IFERROR(AVERAGEIFS(Íbúðir!F:F,Íbúðir!A:A,A94,Íbúðir!G:G,B94),0)</f>
        <v>144.14666666666668</v>
      </c>
      <c r="F94">
        <f t="shared" si="2"/>
        <v>1873.9066666666668</v>
      </c>
      <c r="G94">
        <f t="shared" si="3"/>
        <v>288.29333333333335</v>
      </c>
    </row>
    <row r="95" spans="1:7" x14ac:dyDescent="0.45">
      <c r="A95">
        <v>2023</v>
      </c>
      <c r="B95" t="s">
        <v>78</v>
      </c>
      <c r="C95">
        <f>SUMIFS(Íbúðir!D:D,Íbúðir!A:A,Íbúðir!A19,Íbúðir!G:G,Íbúðir!G352)</f>
        <v>6</v>
      </c>
      <c r="D95">
        <f>SUMIFS(Íbúðir!E:E,Íbúðir!A:A,Íbúðir!A19,Íbúðir!G:G,Íbúðir!G352)</f>
        <v>6</v>
      </c>
      <c r="E95">
        <f>IFERROR(AVERAGEIFS(Íbúðir!F:F,Íbúðir!A:A,A95,Íbúðir!G:G,B95),0)</f>
        <v>161.72</v>
      </c>
      <c r="F95">
        <f t="shared" si="2"/>
        <v>970.31999999999994</v>
      </c>
      <c r="G95">
        <f t="shared" si="3"/>
        <v>149.28</v>
      </c>
    </row>
    <row r="96" spans="1:7" x14ac:dyDescent="0.45">
      <c r="A96">
        <v>2024</v>
      </c>
      <c r="B96" t="s">
        <v>78</v>
      </c>
      <c r="C96">
        <f>SUMIFS(Íbúðir!D:D,Íbúðir!A:A,Íbúðir!A20,Íbúðir!G:G,Íbúðir!G353)</f>
        <v>16</v>
      </c>
      <c r="D96">
        <f>SUMIFS(Íbúðir!E:E,Íbúðir!A:A,Íbúðir!A20,Íbúðir!G:G,Íbúðir!G353)</f>
        <v>12</v>
      </c>
      <c r="E96">
        <f>IFERROR(AVERAGEIFS(Íbúðir!F:F,Íbúðir!A:A,A96,Íbúðir!G:G,B96),0)</f>
        <v>126.02666666666666</v>
      </c>
      <c r="F96">
        <f t="shared" si="2"/>
        <v>2016.4266666666665</v>
      </c>
      <c r="G96">
        <f t="shared" si="3"/>
        <v>310.21948717948715</v>
      </c>
    </row>
    <row r="97" spans="1:7" x14ac:dyDescent="0.45">
      <c r="A97">
        <v>2006</v>
      </c>
      <c r="B97" t="s">
        <v>79</v>
      </c>
      <c r="C97">
        <f>SUMIFS(Íbúðir!D:D,Íbúðir!A:A,Íbúðir!A2,Íbúðir!G:G,Íbúðir!G376)</f>
        <v>160</v>
      </c>
      <c r="D97">
        <f>SUMIFS(Íbúðir!E:E,Íbúðir!A:A,Íbúðir!A2,Íbúðir!G:G,Íbúðir!G376)</f>
        <v>90</v>
      </c>
      <c r="E97">
        <f>IFERROR(AVERAGEIFS(Íbúðir!F:F,Íbúðir!A:A,A97,Íbúðir!G:G,B97),0)</f>
        <v>124.77555555555556</v>
      </c>
      <c r="F97">
        <f t="shared" si="2"/>
        <v>19964.088888888888</v>
      </c>
      <c r="G97">
        <f t="shared" si="3"/>
        <v>3071.3982905982903</v>
      </c>
    </row>
    <row r="98" spans="1:7" x14ac:dyDescent="0.45">
      <c r="A98">
        <v>2007</v>
      </c>
      <c r="B98" t="s">
        <v>79</v>
      </c>
      <c r="C98">
        <f>SUMIFS(Íbúðir!D:D,Íbúðir!A:A,Íbúðir!A3,Íbúðir!G:G,Íbúðir!G377)</f>
        <v>210</v>
      </c>
      <c r="D98">
        <f>SUMIFS(Íbúðir!E:E,Íbúðir!A:A,Íbúðir!A3,Íbúðir!G:G,Íbúðir!G377)</f>
        <v>73</v>
      </c>
      <c r="E98">
        <f>IFERROR(AVERAGEIFS(Íbúðir!F:F,Íbúðir!A:A,A98,Íbúðir!G:G,B98),0)</f>
        <v>152.30777777777777</v>
      </c>
      <c r="F98">
        <f t="shared" si="2"/>
        <v>31984.633333333331</v>
      </c>
      <c r="G98">
        <f t="shared" si="3"/>
        <v>4920.7128205128201</v>
      </c>
    </row>
    <row r="99" spans="1:7" x14ac:dyDescent="0.45">
      <c r="A99">
        <v>2008</v>
      </c>
      <c r="B99" t="s">
        <v>79</v>
      </c>
      <c r="C99">
        <f>SUMIFS(Íbúðir!D:D,Íbúðir!A:A,Íbúðir!A4,Íbúðir!G:G,Íbúðir!G378)</f>
        <v>274</v>
      </c>
      <c r="D99">
        <f>SUMIFS(Íbúðir!E:E,Íbúðir!A:A,Íbúðir!A4,Íbúðir!G:G,Íbúðir!G378)</f>
        <v>90</v>
      </c>
      <c r="E99">
        <f>IFERROR(AVERAGEIFS(Íbúðir!F:F,Íbúðir!A:A,A99,Íbúðir!G:G,B99),0)</f>
        <v>142.64499999999998</v>
      </c>
      <c r="F99">
        <f t="shared" si="2"/>
        <v>39084.729999999996</v>
      </c>
      <c r="G99">
        <f t="shared" si="3"/>
        <v>6013.0353846153839</v>
      </c>
    </row>
    <row r="100" spans="1:7" x14ac:dyDescent="0.45">
      <c r="A100">
        <v>2009</v>
      </c>
      <c r="B100" t="s">
        <v>79</v>
      </c>
      <c r="C100">
        <f>SUMIFS(Íbúðir!D:D,Íbúðir!A:A,Íbúðir!A5,Íbúðir!G:G,Íbúðir!G379)</f>
        <v>70</v>
      </c>
      <c r="D100">
        <f>SUMIFS(Íbúðir!E:E,Íbúðir!A:A,Íbúðir!A5,Íbúðir!G:G,Íbúðir!G379)</f>
        <v>50</v>
      </c>
      <c r="E100">
        <f>IFERROR(AVERAGEIFS(Íbúðir!F:F,Íbúðir!A:A,A100,Íbúðir!G:G,B100),0)</f>
        <v>141.48833333333334</v>
      </c>
      <c r="F100">
        <f t="shared" si="2"/>
        <v>9904.1833333333343</v>
      </c>
      <c r="G100">
        <f t="shared" si="3"/>
        <v>1523.720512820513</v>
      </c>
    </row>
    <row r="101" spans="1:7" x14ac:dyDescent="0.45">
      <c r="A101">
        <v>2010</v>
      </c>
      <c r="B101" t="s">
        <v>79</v>
      </c>
      <c r="C101">
        <f>SUMIFS(Íbúðir!D:D,Íbúðir!A:A,Íbúðir!A6,Íbúðir!G:G,Íbúðir!G380)</f>
        <v>59</v>
      </c>
      <c r="D101">
        <f>SUMIFS(Íbúðir!E:E,Íbúðir!A:A,Íbúðir!A6,Íbúðir!G:G,Íbúðir!G380)</f>
        <v>33</v>
      </c>
      <c r="E101">
        <f>IFERROR(AVERAGEIFS(Íbúðir!F:F,Íbúðir!A:A,A101,Íbúðir!G:G,B101),0)</f>
        <v>164.16166666666666</v>
      </c>
      <c r="F101">
        <f t="shared" si="2"/>
        <v>9685.5383333333339</v>
      </c>
      <c r="G101">
        <f t="shared" si="3"/>
        <v>1490.0828205128205</v>
      </c>
    </row>
    <row r="102" spans="1:7" x14ac:dyDescent="0.45">
      <c r="A102">
        <v>2011</v>
      </c>
      <c r="B102" t="s">
        <v>79</v>
      </c>
      <c r="C102">
        <f>SUMIFS(Íbúðir!D:D,Íbúðir!A:A,Íbúðir!A7,Íbúðir!G:G,Íbúðir!G381)</f>
        <v>59</v>
      </c>
      <c r="D102">
        <f>SUMIFS(Íbúðir!E:E,Íbúðir!A:A,Íbúðir!A7,Íbúðir!G:G,Íbúðir!G381)</f>
        <v>28</v>
      </c>
      <c r="E102">
        <f>IFERROR(AVERAGEIFS(Íbúðir!F:F,Íbúðir!A:A,A102,Íbúðir!G:G,B102),0)</f>
        <v>160.69666666666669</v>
      </c>
      <c r="F102">
        <f t="shared" si="2"/>
        <v>9481.1033333333344</v>
      </c>
      <c r="G102">
        <f t="shared" si="3"/>
        <v>1458.6312820512821</v>
      </c>
    </row>
    <row r="103" spans="1:7" x14ac:dyDescent="0.45">
      <c r="A103">
        <v>2012</v>
      </c>
      <c r="B103" t="s">
        <v>79</v>
      </c>
      <c r="C103">
        <f>SUMIFS(Íbúðir!D:D,Íbúðir!A:A,Íbúðir!A8,Íbúðir!G:G,Íbúðir!G382)</f>
        <v>103</v>
      </c>
      <c r="D103">
        <f>SUMIFS(Íbúðir!E:E,Íbúðir!A:A,Íbúðir!A8,Íbúðir!G:G,Íbúðir!G382)</f>
        <v>39</v>
      </c>
      <c r="E103">
        <f>IFERROR(AVERAGEIFS(Íbúðir!F:F,Íbúðir!A:A,A103,Íbúðir!G:G,B103),0)</f>
        <v>137.92333333333332</v>
      </c>
      <c r="F103">
        <f t="shared" si="2"/>
        <v>14206.103333333333</v>
      </c>
      <c r="G103">
        <f t="shared" si="3"/>
        <v>2185.5543589743588</v>
      </c>
    </row>
    <row r="104" spans="1:7" x14ac:dyDescent="0.45">
      <c r="A104">
        <v>2013</v>
      </c>
      <c r="B104" t="s">
        <v>79</v>
      </c>
      <c r="C104">
        <f>SUMIFS(Íbúðir!D:D,Íbúðir!A:A,Íbúðir!A9,Íbúðir!G:G,Íbúðir!G383)</f>
        <v>24</v>
      </c>
      <c r="D104">
        <f>SUMIFS(Íbúðir!E:E,Íbúðir!A:A,Íbúðir!A9,Íbúðir!G:G,Íbúðir!G383)</f>
        <v>15</v>
      </c>
      <c r="E104">
        <f>IFERROR(AVERAGEIFS(Íbúðir!F:F,Íbúðir!A:A,A104,Íbúðir!G:G,B104),0)</f>
        <v>149.17333333333332</v>
      </c>
      <c r="F104">
        <f t="shared" si="2"/>
        <v>3580.16</v>
      </c>
      <c r="G104">
        <f t="shared" si="3"/>
        <v>550.79384615384618</v>
      </c>
    </row>
    <row r="105" spans="1:7" x14ac:dyDescent="0.45">
      <c r="A105">
        <v>2014</v>
      </c>
      <c r="B105" t="s">
        <v>79</v>
      </c>
      <c r="C105">
        <f>SUMIFS(Íbúðir!D:D,Íbúðir!A:A,Íbúðir!A10,Íbúðir!G:G,Íbúðir!G384)</f>
        <v>89</v>
      </c>
      <c r="D105">
        <f>SUMIFS(Íbúðir!E:E,Íbúðir!A:A,Íbúðir!A10,Íbúðir!G:G,Íbúðir!G384)</f>
        <v>29</v>
      </c>
      <c r="E105">
        <f>IFERROR(AVERAGEIFS(Íbúðir!F:F,Íbúðir!A:A,A105,Íbúðir!G:G,B105),0)</f>
        <v>149.00714285714284</v>
      </c>
      <c r="F105">
        <f t="shared" si="2"/>
        <v>13261.635714285712</v>
      </c>
      <c r="G105">
        <f t="shared" si="3"/>
        <v>2040.2516483516481</v>
      </c>
    </row>
    <row r="106" spans="1:7" x14ac:dyDescent="0.45">
      <c r="A106">
        <v>2015</v>
      </c>
      <c r="B106" t="s">
        <v>79</v>
      </c>
      <c r="C106">
        <f>SUMIFS(Íbúðir!D:D,Íbúðir!A:A,Íbúðir!A11,Íbúðir!G:G,Íbúðir!G385)</f>
        <v>92</v>
      </c>
      <c r="D106">
        <f>SUMIFS(Íbúðir!E:E,Íbúðir!A:A,Íbúðir!A11,Íbúðir!G:G,Íbúðir!G385)</f>
        <v>16</v>
      </c>
      <c r="E106">
        <f>IFERROR(AVERAGEIFS(Íbúðir!F:F,Íbúðir!A:A,A106,Íbúðir!G:G,B106),0)</f>
        <v>137.52666666666667</v>
      </c>
      <c r="F106">
        <f t="shared" si="2"/>
        <v>12652.453333333333</v>
      </c>
      <c r="G106">
        <f t="shared" si="3"/>
        <v>1946.531282051282</v>
      </c>
    </row>
    <row r="107" spans="1:7" x14ac:dyDescent="0.45">
      <c r="A107">
        <v>2016</v>
      </c>
      <c r="B107" t="s">
        <v>79</v>
      </c>
      <c r="C107">
        <f>SUMIFS(Íbúðir!D:D,Íbúðir!A:A,Íbúðir!A12,Íbúðir!G:G,Íbúðir!G386)</f>
        <v>120</v>
      </c>
      <c r="D107">
        <f>SUMIFS(Íbúðir!E:E,Íbúðir!A:A,Íbúðir!A12,Íbúðir!G:G,Íbúðir!G386)</f>
        <v>19</v>
      </c>
      <c r="E107">
        <f>IFERROR(AVERAGEIFS(Íbúðir!F:F,Íbúðir!A:A,A107,Íbúðir!G:G,B107),0)</f>
        <v>126.30500000000001</v>
      </c>
      <c r="F107">
        <f t="shared" si="2"/>
        <v>15156.6</v>
      </c>
      <c r="G107">
        <f t="shared" si="3"/>
        <v>2331.7846153846153</v>
      </c>
    </row>
    <row r="108" spans="1:7" x14ac:dyDescent="0.45">
      <c r="A108">
        <v>2017</v>
      </c>
      <c r="B108" t="s">
        <v>79</v>
      </c>
      <c r="C108">
        <f>SUMIFS(Íbúðir!D:D,Íbúðir!A:A,Íbúðir!A13,Íbúðir!G:G,Íbúðir!G387)</f>
        <v>152</v>
      </c>
      <c r="D108">
        <f>SUMIFS(Íbúðir!E:E,Íbúðir!A:A,Íbúðir!A13,Íbúðir!G:G,Íbúðir!G387)</f>
        <v>28</v>
      </c>
      <c r="E108">
        <f>IFERROR(AVERAGEIFS(Íbúðir!F:F,Íbúðir!A:A,A108,Íbúðir!G:G,B108),0)</f>
        <v>115.485</v>
      </c>
      <c r="F108">
        <f t="shared" si="2"/>
        <v>17553.72</v>
      </c>
      <c r="G108">
        <f t="shared" si="3"/>
        <v>2700.5723076923077</v>
      </c>
    </row>
    <row r="109" spans="1:7" x14ac:dyDescent="0.45">
      <c r="A109">
        <v>2018</v>
      </c>
      <c r="B109" t="s">
        <v>79</v>
      </c>
      <c r="C109">
        <f>SUMIFS(Íbúðir!D:D,Íbúðir!A:A,Íbúðir!A14,Íbúðir!G:G,Íbúðir!G388)</f>
        <v>229</v>
      </c>
      <c r="D109">
        <f>SUMIFS(Íbúðir!E:E,Íbúðir!A:A,Íbúðir!A14,Íbúðir!G:G,Íbúðir!G388)</f>
        <v>53</v>
      </c>
      <c r="E109">
        <f>IFERROR(AVERAGEIFS(Íbúðir!F:F,Íbúðir!A:A,A109,Íbúðir!G:G,B109),0)</f>
        <v>103.53000000000002</v>
      </c>
      <c r="F109">
        <f t="shared" si="2"/>
        <v>23708.370000000003</v>
      </c>
      <c r="G109">
        <f t="shared" si="3"/>
        <v>3647.441538461539</v>
      </c>
    </row>
    <row r="110" spans="1:7" x14ac:dyDescent="0.45">
      <c r="A110">
        <v>2019</v>
      </c>
      <c r="B110" t="s">
        <v>79</v>
      </c>
      <c r="C110">
        <f>SUMIFS(Íbúðir!D:D,Íbúðir!A:A,Íbúðir!A15,Íbúðir!G:G,Íbúðir!G389)</f>
        <v>226</v>
      </c>
      <c r="D110">
        <f>SUMIFS(Íbúðir!E:E,Íbúðir!A:A,Íbúðir!A15,Íbúðir!G:G,Íbúðir!G389)</f>
        <v>42</v>
      </c>
      <c r="E110">
        <f>IFERROR(AVERAGEIFS(Íbúðir!F:F,Íbúðir!A:A,A110,Íbúðir!G:G,B110),0)</f>
        <v>94.702857142857141</v>
      </c>
      <c r="F110">
        <f t="shared" si="2"/>
        <v>21402.845714285715</v>
      </c>
      <c r="G110">
        <f t="shared" si="3"/>
        <v>3292.7454945054947</v>
      </c>
    </row>
    <row r="111" spans="1:7" x14ac:dyDescent="0.45">
      <c r="A111">
        <v>2020</v>
      </c>
      <c r="B111" t="s">
        <v>79</v>
      </c>
      <c r="C111">
        <f>SUMIFS(Íbúðir!D:D,Íbúðir!A:A,Íbúðir!A16,Íbúðir!G:G,Íbúðir!G390)</f>
        <v>218</v>
      </c>
      <c r="D111">
        <f>SUMIFS(Íbúðir!E:E,Íbúðir!A:A,Íbúðir!A16,Íbúðir!G:G,Íbúðir!G390)</f>
        <v>39</v>
      </c>
      <c r="E111">
        <f>IFERROR(AVERAGEIFS(Íbúðir!F:F,Íbúðir!A:A,A111,Íbúðir!G:G,B111),0)</f>
        <v>110.77857142857144</v>
      </c>
      <c r="F111">
        <f t="shared" si="2"/>
        <v>24149.728571428575</v>
      </c>
      <c r="G111">
        <f t="shared" si="3"/>
        <v>3715.3428571428576</v>
      </c>
    </row>
    <row r="112" spans="1:7" x14ac:dyDescent="0.45">
      <c r="A112">
        <v>2021</v>
      </c>
      <c r="B112" t="s">
        <v>79</v>
      </c>
      <c r="C112">
        <f>SUMIFS(Íbúðir!D:D,Íbúðir!A:A,Íbúðir!A17,Íbúðir!G:G,Íbúðir!G391)</f>
        <v>215</v>
      </c>
      <c r="D112">
        <f>SUMIFS(Íbúðir!E:E,Íbúðir!A:A,Íbúðir!A17,Íbúðir!G:G,Íbúðir!G391)</f>
        <v>36</v>
      </c>
      <c r="E112">
        <f>IFERROR(AVERAGEIFS(Íbúðir!F:F,Íbúðir!A:A,A112,Íbúðir!G:G,B112),0)</f>
        <v>132.09333333333333</v>
      </c>
      <c r="F112">
        <f t="shared" si="2"/>
        <v>28400.066666666666</v>
      </c>
      <c r="G112">
        <f t="shared" si="3"/>
        <v>4369.2410256410258</v>
      </c>
    </row>
    <row r="113" spans="1:7" x14ac:dyDescent="0.45">
      <c r="A113">
        <v>2022</v>
      </c>
      <c r="B113" t="s">
        <v>79</v>
      </c>
      <c r="C113">
        <f>SUMIFS(Íbúðir!D:D,Íbúðir!A:A,Íbúðir!A18,Íbúðir!G:G,Íbúðir!G392)</f>
        <v>170</v>
      </c>
      <c r="D113">
        <f>SUMIFS(Íbúðir!E:E,Íbúðir!A:A,Íbúðir!A18,Íbúðir!G:G,Íbúðir!G392)</f>
        <v>42</v>
      </c>
      <c r="E113">
        <f>IFERROR(AVERAGEIFS(Íbúðir!F:F,Íbúðir!A:A,A113,Íbúðir!G:G,B113),0)</f>
        <v>111.09142857142855</v>
      </c>
      <c r="F113">
        <f t="shared" si="2"/>
        <v>18885.542857142853</v>
      </c>
      <c r="G113">
        <f t="shared" si="3"/>
        <v>2905.4681318681314</v>
      </c>
    </row>
    <row r="114" spans="1:7" x14ac:dyDescent="0.45">
      <c r="A114">
        <v>2023</v>
      </c>
      <c r="B114" t="s">
        <v>79</v>
      </c>
      <c r="C114">
        <f>SUMIFS(Íbúðir!D:D,Íbúðir!A:A,Íbúðir!A19,Íbúðir!G:G,Íbúðir!G393)</f>
        <v>115</v>
      </c>
      <c r="D114">
        <f>SUMIFS(Íbúðir!E:E,Íbúðir!A:A,Íbúðir!A19,Íbúðir!G:G,Íbúðir!G393)</f>
        <v>51</v>
      </c>
      <c r="E114">
        <f>IFERROR(AVERAGEIFS(Íbúðir!F:F,Íbúðir!A:A,A114,Íbúðir!G:G,B114),0)</f>
        <v>136.46250000000001</v>
      </c>
      <c r="F114">
        <f t="shared" si="2"/>
        <v>15693.1875</v>
      </c>
      <c r="G114">
        <f t="shared" si="3"/>
        <v>2414.3365384615386</v>
      </c>
    </row>
    <row r="115" spans="1:7" x14ac:dyDescent="0.45">
      <c r="A115">
        <v>2024</v>
      </c>
      <c r="B115" t="s">
        <v>79</v>
      </c>
      <c r="C115">
        <f>SUMIFS(Íbúðir!D:D,Íbúðir!A:A,Íbúðir!A20,Íbúðir!G:G,Íbúðir!G394)</f>
        <v>177</v>
      </c>
      <c r="D115">
        <f>SUMIFS(Íbúðir!E:E,Íbúðir!A:A,Íbúðir!A20,Íbúðir!G:G,Íbúðir!G394)</f>
        <v>45</v>
      </c>
      <c r="E115">
        <f>IFERROR(AVERAGEIFS(Íbúðir!F:F,Íbúðir!A:A,A115,Íbúðir!G:G,B115),0)</f>
        <v>124.06333333333333</v>
      </c>
      <c r="F115">
        <f t="shared" si="2"/>
        <v>21959.21</v>
      </c>
      <c r="G115">
        <f t="shared" si="3"/>
        <v>3378.3399999999997</v>
      </c>
    </row>
    <row r="116" spans="1:7" x14ac:dyDescent="0.45">
      <c r="A116">
        <v>2006</v>
      </c>
      <c r="B116" t="s">
        <v>80</v>
      </c>
      <c r="C116">
        <f>SUMIFS(Íbúðir!D:D,Íbúðir!A:A,Íbúðir!A2,Íbúðir!G:G,Íbúðir!G503)</f>
        <v>149</v>
      </c>
      <c r="D116">
        <f>SUMIFS(Íbúðir!E:E,Íbúðir!A:A,Íbúðir!A2,Íbúðir!G:G,Íbúðir!G503)</f>
        <v>76</v>
      </c>
      <c r="E116">
        <f>IFERROR(AVERAGEIFS(Íbúðir!F:F,Íbúðir!A:A,A116,Íbúðir!G:G,B116),0)</f>
        <v>110.47499999999999</v>
      </c>
      <c r="F116">
        <f t="shared" si="2"/>
        <v>16460.774999999998</v>
      </c>
      <c r="G116">
        <f t="shared" si="3"/>
        <v>2532.4269230769228</v>
      </c>
    </row>
    <row r="117" spans="1:7" x14ac:dyDescent="0.45">
      <c r="A117">
        <v>2007</v>
      </c>
      <c r="B117" t="s">
        <v>80</v>
      </c>
      <c r="C117">
        <f>SUMIFS(Íbúðir!D:D,Íbúðir!A:A,Íbúðir!A3,Íbúðir!G:G,Íbúðir!G504)</f>
        <v>226</v>
      </c>
      <c r="D117">
        <f>SUMIFS(Íbúðir!E:E,Íbúðir!A:A,Íbúðir!A3,Íbúðir!G:G,Íbúðir!G504)</f>
        <v>76</v>
      </c>
      <c r="E117">
        <f>IFERROR(AVERAGEIFS(Íbúðir!F:F,Íbúðir!A:A,A117,Íbúðir!G:G,B117),0)</f>
        <v>107.285</v>
      </c>
      <c r="F117">
        <f t="shared" si="2"/>
        <v>24246.41</v>
      </c>
      <c r="G117">
        <f t="shared" si="3"/>
        <v>3730.2169230769232</v>
      </c>
    </row>
    <row r="118" spans="1:7" x14ac:dyDescent="0.45">
      <c r="A118">
        <v>2008</v>
      </c>
      <c r="B118" t="s">
        <v>80</v>
      </c>
      <c r="C118">
        <f>SUMIFS(Íbúðir!D:D,Íbúðir!A:A,Íbúðir!A4,Íbúðir!G:G,Íbúðir!G505)</f>
        <v>81</v>
      </c>
      <c r="D118">
        <f>SUMIFS(Íbúðir!E:E,Íbúðir!A:A,Íbúðir!A4,Íbúðir!G:G,Íbúðir!G505)</f>
        <v>46</v>
      </c>
      <c r="E118">
        <f>IFERROR(AVERAGEIFS(Íbúðir!F:F,Íbúðir!A:A,A118,Íbúðir!G:G,B118),0)</f>
        <v>118.845</v>
      </c>
      <c r="F118">
        <f t="shared" si="2"/>
        <v>9626.4449999999997</v>
      </c>
      <c r="G118">
        <f t="shared" si="3"/>
        <v>1480.9915384615383</v>
      </c>
    </row>
    <row r="119" spans="1:7" x14ac:dyDescent="0.45">
      <c r="A119">
        <v>2009</v>
      </c>
      <c r="B119" t="s">
        <v>80</v>
      </c>
      <c r="C119">
        <f>SUMIFS(Íbúðir!D:D,Íbúðir!A:A,Íbúðir!A5,Íbúðir!G:G,Íbúðir!G506)</f>
        <v>54</v>
      </c>
      <c r="D119">
        <f>SUMIFS(Íbúðir!E:E,Íbúðir!A:A,Íbúðir!A5,Íbúðir!G:G,Íbúðir!G506)</f>
        <v>32</v>
      </c>
      <c r="E119">
        <f>IFERROR(AVERAGEIFS(Íbúðir!F:F,Íbúðir!A:A,A119,Íbúðir!G:G,B119),0)</f>
        <v>129.55500000000001</v>
      </c>
      <c r="F119">
        <f t="shared" si="2"/>
        <v>6995.97</v>
      </c>
      <c r="G119">
        <f t="shared" si="3"/>
        <v>1076.303076923077</v>
      </c>
    </row>
    <row r="120" spans="1:7" x14ac:dyDescent="0.45">
      <c r="A120">
        <v>2010</v>
      </c>
      <c r="B120" t="s">
        <v>80</v>
      </c>
      <c r="C120">
        <f>SUMIFS(Íbúðir!D:D,Íbúðir!A:A,Íbúðir!A6,Íbúðir!G:G,Íbúðir!G507)</f>
        <v>17</v>
      </c>
      <c r="D120">
        <f>SUMIFS(Íbúðir!E:E,Íbúðir!A:A,Íbúðir!A6,Íbúðir!G:G,Íbúðir!G507)</f>
        <v>12</v>
      </c>
      <c r="E120">
        <f>IFERROR(AVERAGEIFS(Íbúðir!F:F,Íbúðir!A:A,A120,Íbúðir!G:G,B120),0)</f>
        <v>139.10499999999999</v>
      </c>
      <c r="F120">
        <f t="shared" si="2"/>
        <v>2364.7849999999999</v>
      </c>
      <c r="G120">
        <f t="shared" si="3"/>
        <v>363.81307692307689</v>
      </c>
    </row>
    <row r="121" spans="1:7" x14ac:dyDescent="0.45">
      <c r="A121">
        <v>2011</v>
      </c>
      <c r="B121" t="s">
        <v>80</v>
      </c>
      <c r="C121">
        <f>SUMIFS(Íbúðir!D:D,Íbúðir!A:A,Íbúðir!A7,Íbúðir!G:G,Íbúðir!G508)</f>
        <v>3</v>
      </c>
      <c r="D121">
        <f>SUMIFS(Íbúðir!E:E,Íbúðir!A:A,Íbúðir!A7,Íbúðir!G:G,Íbúðir!G508)</f>
        <v>3</v>
      </c>
      <c r="E121">
        <f>IFERROR(AVERAGEIFS(Íbúðir!F:F,Íbúðir!A:A,A121,Íbúðir!G:G,B121),0)</f>
        <v>145.07</v>
      </c>
      <c r="F121">
        <f t="shared" si="2"/>
        <v>435.21</v>
      </c>
      <c r="G121">
        <f t="shared" si="3"/>
        <v>66.955384615384617</v>
      </c>
    </row>
    <row r="122" spans="1:7" x14ac:dyDescent="0.45">
      <c r="A122">
        <v>2012</v>
      </c>
      <c r="B122" t="s">
        <v>80</v>
      </c>
      <c r="C122">
        <f>SUMIFS(Íbúðir!D:D,Íbúðir!A:A,Íbúðir!A8,Íbúðir!G:G,Íbúðir!G509)</f>
        <v>8</v>
      </c>
      <c r="D122">
        <f>SUMIFS(Íbúðir!E:E,Íbúðir!A:A,Íbúðir!A8,Íbúðir!G:G,Íbúðir!G509)</f>
        <v>8</v>
      </c>
      <c r="E122">
        <f>IFERROR(AVERAGEIFS(Íbúðir!F:F,Íbúðir!A:A,A122,Íbúðir!G:G,B122),0)</f>
        <v>152.51</v>
      </c>
      <c r="F122">
        <f t="shared" si="2"/>
        <v>1220.08</v>
      </c>
      <c r="G122">
        <f t="shared" si="3"/>
        <v>187.70461538461538</v>
      </c>
    </row>
    <row r="123" spans="1:7" x14ac:dyDescent="0.45">
      <c r="A123">
        <v>2013</v>
      </c>
      <c r="B123" t="s">
        <v>80</v>
      </c>
      <c r="C123">
        <f>SUMIFS(Íbúðir!D:D,Íbúðir!A:A,Íbúðir!A9,Íbúðir!G:G,Íbúðir!G510)</f>
        <v>3</v>
      </c>
      <c r="D123">
        <f>SUMIFS(Íbúðir!E:E,Íbúðir!A:A,Íbúðir!A9,Íbúðir!G:G,Íbúðir!G510)</f>
        <v>3</v>
      </c>
      <c r="E123">
        <f>IFERROR(AVERAGEIFS(Íbúðir!F:F,Íbúðir!A:A,A123,Íbúðir!G:G,B123),0)</f>
        <v>138.30000000000001</v>
      </c>
      <c r="F123">
        <f t="shared" si="2"/>
        <v>414.90000000000003</v>
      </c>
      <c r="G123">
        <f t="shared" si="3"/>
        <v>63.830769230769235</v>
      </c>
    </row>
    <row r="124" spans="1:7" x14ac:dyDescent="0.45">
      <c r="A124">
        <v>2014</v>
      </c>
      <c r="B124" t="s">
        <v>80</v>
      </c>
      <c r="C124">
        <f>SUMIFS(Íbúðir!D:D,Íbúðir!A:A,Íbúðir!A10,Íbúðir!G:G,Íbúðir!G511)</f>
        <v>2</v>
      </c>
      <c r="D124">
        <f>SUMIFS(Íbúðir!E:E,Íbúðir!A:A,Íbúðir!A10,Íbúðir!G:G,Íbúðir!G511)</f>
        <v>2</v>
      </c>
      <c r="E124">
        <f>IFERROR(AVERAGEIFS(Íbúðir!F:F,Íbúðir!A:A,A124,Íbúðir!G:G,B124),0)</f>
        <v>84.4</v>
      </c>
      <c r="F124">
        <f t="shared" si="2"/>
        <v>168.8</v>
      </c>
      <c r="G124">
        <f t="shared" si="3"/>
        <v>25.969230769230769</v>
      </c>
    </row>
    <row r="125" spans="1:7" x14ac:dyDescent="0.45">
      <c r="A125">
        <v>2015</v>
      </c>
      <c r="B125" t="s">
        <v>80</v>
      </c>
      <c r="C125">
        <f>SUMIFS(Íbúðir!D:D,Íbúðir!A:A,Íbúðir!A11,Íbúðir!G:G,Íbúðir!G512)</f>
        <v>5</v>
      </c>
      <c r="D125">
        <f>SUMIFS(Íbúðir!E:E,Íbúðir!A:A,Íbúðir!A11,Íbúðir!G:G,Íbúðir!G512)</f>
        <v>4</v>
      </c>
      <c r="E125">
        <f>IFERROR(AVERAGEIFS(Íbúðir!F:F,Íbúðir!A:A,A125,Íbúðir!G:G,B125),0)</f>
        <v>170.41</v>
      </c>
      <c r="F125">
        <f t="shared" si="2"/>
        <v>852.05</v>
      </c>
      <c r="G125">
        <f t="shared" si="3"/>
        <v>131.08461538461538</v>
      </c>
    </row>
    <row r="126" spans="1:7" x14ac:dyDescent="0.45">
      <c r="A126">
        <v>2016</v>
      </c>
      <c r="B126" t="s">
        <v>80</v>
      </c>
      <c r="C126">
        <f>SUMIFS(Íbúðir!D:D,Íbúðir!A:A,Íbúðir!A12,Íbúðir!G:G,Íbúðir!G513)</f>
        <v>3</v>
      </c>
      <c r="D126">
        <f>SUMIFS(Íbúðir!E:E,Íbúðir!A:A,Íbúðir!A12,Íbúðir!G:G,Íbúðir!G513)</f>
        <v>3</v>
      </c>
      <c r="E126">
        <f>IFERROR(AVERAGEIFS(Íbúðir!F:F,Íbúðir!A:A,A126,Íbúðir!G:G,B126),0)</f>
        <v>151.46666666666667</v>
      </c>
      <c r="F126">
        <f t="shared" si="2"/>
        <v>454.4</v>
      </c>
      <c r="G126">
        <f t="shared" si="3"/>
        <v>69.907692307692301</v>
      </c>
    </row>
    <row r="127" spans="1:7" x14ac:dyDescent="0.45">
      <c r="A127">
        <v>2017</v>
      </c>
      <c r="B127" t="s">
        <v>80</v>
      </c>
      <c r="C127">
        <f>SUMIFS(Íbúðir!D:D,Íbúðir!A:A,Íbúðir!A13,Íbúðir!G:G,Íbúðir!G514)</f>
        <v>0</v>
      </c>
      <c r="D127">
        <f>SUMIFS(Íbúðir!E:E,Íbúðir!A:A,Íbúðir!A13,Íbúðir!G:G,Íbúðir!G514)</f>
        <v>0</v>
      </c>
      <c r="E127">
        <f>IFERROR(AVERAGEIFS(Íbúðir!F:F,Íbúðir!A:A,A127,Íbúðir!G:G,B127),0)</f>
        <v>0</v>
      </c>
      <c r="F127">
        <f t="shared" si="2"/>
        <v>0</v>
      </c>
      <c r="G127">
        <f t="shared" si="3"/>
        <v>0</v>
      </c>
    </row>
    <row r="128" spans="1:7" x14ac:dyDescent="0.45">
      <c r="A128">
        <v>2018</v>
      </c>
      <c r="B128" t="s">
        <v>80</v>
      </c>
      <c r="C128">
        <f>SUMIFS(Íbúðir!D:D,Íbúðir!A:A,Íbúðir!A14,Íbúðir!G:G,Íbúðir!G515)</f>
        <v>2</v>
      </c>
      <c r="D128">
        <f>SUMIFS(Íbúðir!E:E,Íbúðir!A:A,Íbúðir!A14,Íbúðir!G:G,Íbúðir!G515)</f>
        <v>2</v>
      </c>
      <c r="E128">
        <f>IFERROR(AVERAGEIFS(Íbúðir!F:F,Íbúðir!A:A,A128,Íbúðir!G:G,B128),0)</f>
        <v>123.35</v>
      </c>
      <c r="F128">
        <f t="shared" si="2"/>
        <v>246.7</v>
      </c>
      <c r="G128">
        <f t="shared" si="3"/>
        <v>37.95384615384615</v>
      </c>
    </row>
    <row r="129" spans="1:7" x14ac:dyDescent="0.45">
      <c r="A129">
        <v>2019</v>
      </c>
      <c r="B129" t="s">
        <v>80</v>
      </c>
      <c r="C129">
        <f>SUMIFS(Íbúðir!D:D,Íbúðir!A:A,Íbúðir!A15,Íbúðir!G:G,Íbúðir!G516)</f>
        <v>11</v>
      </c>
      <c r="D129">
        <f>SUMIFS(Íbúðir!E:E,Íbúðir!A:A,Íbúðir!A15,Íbúðir!G:G,Íbúðir!G516)</f>
        <v>8</v>
      </c>
      <c r="E129">
        <f>IFERROR(AVERAGEIFS(Íbúðir!F:F,Íbúðir!A:A,A129,Íbúðir!G:G,B129),0)</f>
        <v>151.63</v>
      </c>
      <c r="F129">
        <f t="shared" si="2"/>
        <v>1667.9299999999998</v>
      </c>
      <c r="G129">
        <f t="shared" si="3"/>
        <v>256.60461538461539</v>
      </c>
    </row>
    <row r="130" spans="1:7" x14ac:dyDescent="0.45">
      <c r="A130">
        <v>2020</v>
      </c>
      <c r="B130" t="s">
        <v>80</v>
      </c>
      <c r="C130">
        <f>SUMIFS(Íbúðir!D:D,Íbúðir!A:A,Íbúðir!A16,Íbúðir!G:G,Íbúðir!G517)</f>
        <v>13</v>
      </c>
      <c r="D130">
        <f>SUMIFS(Íbúðir!E:E,Íbúðir!A:A,Íbúðir!A16,Íbúðir!G:G,Íbúðir!G517)</f>
        <v>7</v>
      </c>
      <c r="E130">
        <f>IFERROR(AVERAGEIFS(Íbúðir!F:F,Íbúðir!A:A,A130,Íbúðir!G:G,B130),0)</f>
        <v>113.685</v>
      </c>
      <c r="F130">
        <f t="shared" si="2"/>
        <v>1477.905</v>
      </c>
      <c r="G130">
        <f t="shared" si="3"/>
        <v>227.37</v>
      </c>
    </row>
    <row r="131" spans="1:7" x14ac:dyDescent="0.45">
      <c r="A131">
        <v>2021</v>
      </c>
      <c r="B131" t="s">
        <v>80</v>
      </c>
      <c r="C131">
        <f>SUMIFS(Íbúðir!D:D,Íbúðir!A:A,Íbúðir!A17,Íbúðir!G:G,Íbúðir!G518)</f>
        <v>17</v>
      </c>
      <c r="D131">
        <f>SUMIFS(Íbúðir!E:E,Íbúðir!A:A,Íbúðir!A17,Íbúðir!G:G,Íbúðir!G518)</f>
        <v>8</v>
      </c>
      <c r="E131">
        <f>IFERROR(AVERAGEIFS(Íbúðir!F:F,Íbúðir!A:A,A131,Íbúðir!G:G,B131),0)</f>
        <v>91.177500000000009</v>
      </c>
      <c r="F131">
        <f t="shared" ref="F131:F153" si="4">E131*C131</f>
        <v>1550.0175000000002</v>
      </c>
      <c r="G131">
        <f t="shared" ref="G131:G153" si="5">F131/6.5</f>
        <v>238.4642307692308</v>
      </c>
    </row>
    <row r="132" spans="1:7" x14ac:dyDescent="0.45">
      <c r="A132">
        <v>2022</v>
      </c>
      <c r="B132" t="s">
        <v>80</v>
      </c>
      <c r="C132">
        <f>SUMIFS(Íbúðir!D:D,Íbúðir!A:A,Íbúðir!A18,Íbúðir!G:G,Íbúðir!G519)</f>
        <v>32</v>
      </c>
      <c r="D132">
        <f>SUMIFS(Íbúðir!E:E,Íbúðir!A:A,Íbúðir!A18,Íbúðir!G:G,Íbúðir!G519)</f>
        <v>14</v>
      </c>
      <c r="E132">
        <f>IFERROR(AVERAGEIFS(Íbúðir!F:F,Íbúðir!A:A,A132,Íbúðir!G:G,B132),0)</f>
        <v>99.513333333333321</v>
      </c>
      <c r="F132">
        <f t="shared" si="4"/>
        <v>3184.4266666666663</v>
      </c>
      <c r="G132">
        <f t="shared" si="5"/>
        <v>489.91179487179483</v>
      </c>
    </row>
    <row r="133" spans="1:7" x14ac:dyDescent="0.45">
      <c r="A133">
        <v>2023</v>
      </c>
      <c r="B133" t="s">
        <v>80</v>
      </c>
      <c r="C133">
        <f>SUMIFS(Íbúðir!D:D,Íbúðir!A:A,Íbúðir!A19,Íbúðir!G:G,Íbúðir!G520)</f>
        <v>62</v>
      </c>
      <c r="D133">
        <f>SUMIFS(Íbúðir!E:E,Íbúðir!A:A,Íbúðir!A19,Íbúðir!G:G,Íbúðir!G520)</f>
        <v>23</v>
      </c>
      <c r="E133">
        <f>IFERROR(AVERAGEIFS(Íbúðir!F:F,Íbúðir!A:A,A133,Íbúðir!G:G,B133),0)</f>
        <v>93.14</v>
      </c>
      <c r="F133">
        <f t="shared" si="4"/>
        <v>5774.68</v>
      </c>
      <c r="G133">
        <f t="shared" si="5"/>
        <v>888.41230769230776</v>
      </c>
    </row>
    <row r="134" spans="1:7" x14ac:dyDescent="0.45">
      <c r="A134">
        <v>2024</v>
      </c>
      <c r="B134" t="s">
        <v>80</v>
      </c>
      <c r="C134">
        <f>SUMIFS(Íbúðir!D:D,Íbúðir!A:A,Íbúðir!A20,Íbúðir!G:G,Íbúðir!G521)</f>
        <v>48</v>
      </c>
      <c r="D134">
        <f>SUMIFS(Íbúðir!E:E,Íbúðir!A:A,Íbúðir!A20,Íbúðir!G:G,Íbúðir!G521)</f>
        <v>16</v>
      </c>
      <c r="E134">
        <f>IFERROR(AVERAGEIFS(Íbúðir!F:F,Íbúðir!A:A,A134,Íbúðir!G:G,B134),0)</f>
        <v>90.204999999999998</v>
      </c>
      <c r="F134">
        <f t="shared" si="4"/>
        <v>4329.84</v>
      </c>
      <c r="G134">
        <f t="shared" si="5"/>
        <v>666.12923076923084</v>
      </c>
    </row>
    <row r="135" spans="1:7" x14ac:dyDescent="0.45">
      <c r="A135">
        <v>2006</v>
      </c>
      <c r="B135" t="s">
        <v>81</v>
      </c>
      <c r="C135">
        <f>SUMIFS(Íbúðir!D:D,Íbúðir!A:A,Íbúðir!A2,Íbúðir!G:G,Íbúðir!G538)</f>
        <v>269</v>
      </c>
      <c r="D135">
        <f>SUMIFS(Íbúðir!E:E,Íbúðir!A:A,Íbúðir!A2,Íbúðir!G:G,Íbúðir!G538)</f>
        <v>142</v>
      </c>
      <c r="E135">
        <f>IFERROR(AVERAGEIFS(Íbúðir!F:F,Íbúðir!A:A,A135,Íbúðir!G:G,B135),0)</f>
        <v>161.68923076923076</v>
      </c>
      <c r="F135">
        <f t="shared" si="4"/>
        <v>43494.403076923074</v>
      </c>
      <c r="G135">
        <f t="shared" si="5"/>
        <v>6691.4466272189347</v>
      </c>
    </row>
    <row r="136" spans="1:7" x14ac:dyDescent="0.45">
      <c r="A136">
        <v>2007</v>
      </c>
      <c r="B136" t="s">
        <v>81</v>
      </c>
      <c r="C136">
        <f>SUMIFS(Íbúðir!D:D,Íbúðir!A:A,Íbúðir!A3,Íbúðir!G:G,Íbúðir!G539)</f>
        <v>208</v>
      </c>
      <c r="D136">
        <f>SUMIFS(Íbúðir!E:E,Íbúðir!A:A,Íbúðir!A3,Íbúðir!G:G,Íbúðir!G539)</f>
        <v>151</v>
      </c>
      <c r="E136">
        <f>IFERROR(AVERAGEIFS(Íbúðir!F:F,Íbúðir!A:A,A136,Íbúðir!G:G,B136),0)</f>
        <v>160.99000000000004</v>
      </c>
      <c r="F136">
        <f t="shared" si="4"/>
        <v>33485.920000000006</v>
      </c>
      <c r="G136">
        <f t="shared" si="5"/>
        <v>5151.6800000000012</v>
      </c>
    </row>
    <row r="137" spans="1:7" x14ac:dyDescent="0.45">
      <c r="A137">
        <v>2008</v>
      </c>
      <c r="B137" t="s">
        <v>81</v>
      </c>
      <c r="C137">
        <f>SUMIFS(Íbúðir!D:D,Íbúðir!A:A,Íbúðir!A4,Íbúðir!G:G,Íbúðir!G540)</f>
        <v>225</v>
      </c>
      <c r="D137">
        <f>SUMIFS(Íbúðir!E:E,Íbúðir!A:A,Íbúðir!A4,Íbúðir!G:G,Íbúðir!G540)</f>
        <v>148</v>
      </c>
      <c r="E137">
        <f>IFERROR(AVERAGEIFS(Íbúðir!F:F,Íbúðir!A:A,A137,Íbúðir!G:G,B137),0)</f>
        <v>153.60500000000002</v>
      </c>
      <c r="F137">
        <f t="shared" si="4"/>
        <v>34561.125000000007</v>
      </c>
      <c r="G137">
        <f t="shared" si="5"/>
        <v>5317.0961538461552</v>
      </c>
    </row>
    <row r="138" spans="1:7" x14ac:dyDescent="0.45">
      <c r="A138">
        <v>2009</v>
      </c>
      <c r="B138" t="s">
        <v>81</v>
      </c>
      <c r="C138">
        <f>SUMIFS(Íbúðir!D:D,Íbúðir!A:A,Íbúðir!A5,Íbúðir!G:G,Íbúðir!G541)</f>
        <v>93</v>
      </c>
      <c r="D138">
        <f>SUMIFS(Íbúðir!E:E,Íbúðir!A:A,Íbúðir!A5,Íbúðir!G:G,Íbúðir!G541)</f>
        <v>81</v>
      </c>
      <c r="E138">
        <f>IFERROR(AVERAGEIFS(Íbúðir!F:F,Íbúðir!A:A,A138,Íbúðir!G:G,B138),0)</f>
        <v>188.69545454545457</v>
      </c>
      <c r="F138">
        <f t="shared" si="4"/>
        <v>17548.677272727276</v>
      </c>
      <c r="G138">
        <f t="shared" si="5"/>
        <v>2699.7965034965041</v>
      </c>
    </row>
    <row r="139" spans="1:7" x14ac:dyDescent="0.45">
      <c r="A139">
        <v>2010</v>
      </c>
      <c r="B139" t="s">
        <v>81</v>
      </c>
      <c r="C139">
        <f>SUMIFS(Íbúðir!D:D,Íbúðir!A:A,Íbúðir!A6,Íbúðir!G:G,Íbúðir!G542)</f>
        <v>119</v>
      </c>
      <c r="D139">
        <f>SUMIFS(Íbúðir!E:E,Íbúðir!A:A,Íbúðir!A6,Íbúðir!G:G,Íbúðir!G542)</f>
        <v>90</v>
      </c>
      <c r="E139">
        <f>IFERROR(AVERAGEIFS(Íbúðir!F:F,Íbúðir!A:A,A139,Íbúðir!G:G,B139),0)</f>
        <v>166.85399999999998</v>
      </c>
      <c r="F139">
        <f t="shared" si="4"/>
        <v>19855.625999999997</v>
      </c>
      <c r="G139">
        <f t="shared" si="5"/>
        <v>3054.7116923076919</v>
      </c>
    </row>
    <row r="140" spans="1:7" x14ac:dyDescent="0.45">
      <c r="A140">
        <v>2011</v>
      </c>
      <c r="B140" t="s">
        <v>81</v>
      </c>
      <c r="C140">
        <f>SUMIFS(Íbúðir!D:D,Íbúðir!A:A,Íbúðir!A7,Íbúðir!G:G,Íbúðir!G543)</f>
        <v>61</v>
      </c>
      <c r="D140">
        <f>SUMIFS(Íbúðir!E:E,Íbúðir!A:A,Íbúðir!A7,Íbúðir!G:G,Íbúðir!G543)</f>
        <v>33</v>
      </c>
      <c r="E140">
        <f>IFERROR(AVERAGEIFS(Íbúðir!F:F,Íbúðir!A:A,A140,Íbúðir!G:G,B140),0)</f>
        <v>157.98666666666665</v>
      </c>
      <c r="F140">
        <f t="shared" si="4"/>
        <v>9637.1866666666665</v>
      </c>
      <c r="G140">
        <f t="shared" si="5"/>
        <v>1482.6441025641025</v>
      </c>
    </row>
    <row r="141" spans="1:7" x14ac:dyDescent="0.45">
      <c r="A141">
        <v>2012</v>
      </c>
      <c r="B141" t="s">
        <v>81</v>
      </c>
      <c r="C141">
        <f>SUMIFS(Íbúðir!D:D,Íbúðir!A:A,Íbúðir!A8,Íbúðir!G:G,Íbúðir!G544)</f>
        <v>28</v>
      </c>
      <c r="D141">
        <f>SUMIFS(Íbúðir!E:E,Íbúðir!A:A,Íbúðir!A8,Íbúðir!G:G,Íbúðir!G544)</f>
        <v>20</v>
      </c>
      <c r="E141">
        <f>IFERROR(AVERAGEIFS(Íbúðir!F:F,Íbúðir!A:A,A141,Íbúðir!G:G,B141),0)</f>
        <v>203.28909090909093</v>
      </c>
      <c r="F141">
        <f t="shared" si="4"/>
        <v>5692.0945454545463</v>
      </c>
      <c r="G141">
        <f t="shared" si="5"/>
        <v>875.70685314685329</v>
      </c>
    </row>
    <row r="142" spans="1:7" x14ac:dyDescent="0.45">
      <c r="A142">
        <v>2013</v>
      </c>
      <c r="B142" t="s">
        <v>81</v>
      </c>
      <c r="C142">
        <f>SUMIFS(Íbúðir!D:D,Íbúðir!A:A,Íbúðir!A9,Íbúðir!G:G,Íbúðir!G545)</f>
        <v>39</v>
      </c>
      <c r="D142">
        <f>SUMIFS(Íbúðir!E:E,Íbúðir!A:A,Íbúðir!A9,Íbúðir!G:G,Íbúðir!G545)</f>
        <v>29</v>
      </c>
      <c r="E142">
        <f>IFERROR(AVERAGEIFS(Íbúðir!F:F,Íbúðir!A:A,A142,Íbúðir!G:G,B142),0)</f>
        <v>134.22727272727272</v>
      </c>
      <c r="F142">
        <f t="shared" si="4"/>
        <v>5234.863636363636</v>
      </c>
      <c r="G142">
        <f t="shared" si="5"/>
        <v>805.36363636363626</v>
      </c>
    </row>
    <row r="143" spans="1:7" x14ac:dyDescent="0.45">
      <c r="A143">
        <v>2014</v>
      </c>
      <c r="B143" t="s">
        <v>81</v>
      </c>
      <c r="C143">
        <f>SUMIFS(Íbúðir!D:D,Íbúðir!A:A,Íbúðir!A10,Íbúðir!G:G,Íbúðir!G546)</f>
        <v>40</v>
      </c>
      <c r="D143">
        <f>SUMIFS(Íbúðir!E:E,Íbúðir!A:A,Íbúðir!A10,Íbúðir!G:G,Íbúðir!G546)</f>
        <v>31</v>
      </c>
      <c r="E143">
        <f>IFERROR(AVERAGEIFS(Íbúðir!F:F,Íbúðir!A:A,A143,Íbúðir!G:G,B143),0)</f>
        <v>172.43100000000001</v>
      </c>
      <c r="F143">
        <f t="shared" si="4"/>
        <v>6897.2400000000007</v>
      </c>
      <c r="G143">
        <f t="shared" si="5"/>
        <v>1061.1138461538462</v>
      </c>
    </row>
    <row r="144" spans="1:7" x14ac:dyDescent="0.45">
      <c r="A144">
        <v>2015</v>
      </c>
      <c r="B144" t="s">
        <v>81</v>
      </c>
      <c r="C144">
        <f>SUMIFS(Íbúðir!D:D,Íbúðir!A:A,Íbúðir!A11,Íbúðir!G:G,Íbúðir!G547)</f>
        <v>60</v>
      </c>
      <c r="D144">
        <f>SUMIFS(Íbúðir!E:E,Íbúðir!A:A,Íbúðir!A11,Íbúðir!G:G,Íbúðir!G547)</f>
        <v>31</v>
      </c>
      <c r="E144">
        <f>IFERROR(AVERAGEIFS(Íbúðir!F:F,Íbúðir!A:A,A144,Íbúðir!G:G,B144),0)</f>
        <v>123.55699999999999</v>
      </c>
      <c r="F144">
        <f t="shared" si="4"/>
        <v>7413.4199999999992</v>
      </c>
      <c r="G144">
        <f t="shared" si="5"/>
        <v>1140.5261538461536</v>
      </c>
    </row>
    <row r="145" spans="1:7" x14ac:dyDescent="0.45">
      <c r="A145">
        <v>2016</v>
      </c>
      <c r="B145" t="s">
        <v>81</v>
      </c>
      <c r="C145">
        <f>SUMIFS(Íbúðir!D:D,Íbúðir!A:A,Íbúðir!A12,Íbúðir!G:G,Íbúðir!G548)</f>
        <v>79</v>
      </c>
      <c r="D145">
        <f>SUMIFS(Íbúðir!E:E,Íbúðir!A:A,Íbúðir!A12,Íbúðir!G:G,Íbúðir!G548)</f>
        <v>52</v>
      </c>
      <c r="E145">
        <f>IFERROR(AVERAGEIFS(Íbúðir!F:F,Íbúðir!A:A,A145,Íbúðir!G:G,B145),0)</f>
        <v>121.84333333333335</v>
      </c>
      <c r="F145">
        <f t="shared" si="4"/>
        <v>9625.6233333333348</v>
      </c>
      <c r="G145">
        <f t="shared" si="5"/>
        <v>1480.8651282051285</v>
      </c>
    </row>
    <row r="146" spans="1:7" x14ac:dyDescent="0.45">
      <c r="A146">
        <v>2017</v>
      </c>
      <c r="B146" t="s">
        <v>81</v>
      </c>
      <c r="C146">
        <f>SUMIFS(Íbúðir!D:D,Íbúðir!A:A,Íbúðir!A13,Íbúðir!G:G,Íbúðir!G549)</f>
        <v>147</v>
      </c>
      <c r="D146">
        <f>SUMIFS(Íbúðir!E:E,Íbúðir!A:A,Íbúðir!A13,Íbúðir!G:G,Íbúðir!G549)</f>
        <v>63</v>
      </c>
      <c r="E146">
        <f>IFERROR(AVERAGEIFS(Íbúðir!F:F,Íbúðir!A:A,A146,Íbúðir!G:G,B146),0)</f>
        <v>130.80999999999997</v>
      </c>
      <c r="F146">
        <f t="shared" si="4"/>
        <v>19229.069999999996</v>
      </c>
      <c r="G146">
        <f t="shared" si="5"/>
        <v>2958.3184615384607</v>
      </c>
    </row>
    <row r="147" spans="1:7" x14ac:dyDescent="0.45">
      <c r="A147">
        <v>2018</v>
      </c>
      <c r="B147" t="s">
        <v>81</v>
      </c>
      <c r="C147">
        <f>SUMIFS(Íbúðir!D:D,Íbúðir!A:A,Íbúðir!A14,Íbúðir!G:G,Íbúðir!G550)</f>
        <v>236</v>
      </c>
      <c r="D147">
        <f>SUMIFS(Íbúðir!E:E,Íbúðir!A:A,Íbúðir!A14,Íbúðir!G:G,Íbúðir!G550)</f>
        <v>101</v>
      </c>
      <c r="E147">
        <f>IFERROR(AVERAGEIFS(Íbúðir!F:F,Íbúðir!A:A,A147,Íbúðir!G:G,B147),0)</f>
        <v>111.58499999999999</v>
      </c>
      <c r="F147">
        <f t="shared" si="4"/>
        <v>26334.059999999998</v>
      </c>
      <c r="G147">
        <f t="shared" si="5"/>
        <v>4051.393846153846</v>
      </c>
    </row>
    <row r="148" spans="1:7" x14ac:dyDescent="0.45">
      <c r="A148">
        <v>2019</v>
      </c>
      <c r="B148" t="s">
        <v>81</v>
      </c>
      <c r="C148">
        <f>SUMIFS(Íbúðir!D:D,Íbúðir!A:A,Íbúðir!A15,Íbúðir!G:G,Íbúðir!G551)</f>
        <v>357</v>
      </c>
      <c r="D148">
        <f>SUMIFS(Íbúðir!E:E,Íbúðir!A:A,Íbúðir!A15,Íbúðir!G:G,Íbúðir!G551)</f>
        <v>147</v>
      </c>
      <c r="E148">
        <f>IFERROR(AVERAGEIFS(Íbúðir!F:F,Íbúðir!A:A,A148,Íbúðir!G:G,B148),0)</f>
        <v>133.60230769230768</v>
      </c>
      <c r="F148">
        <f t="shared" si="4"/>
        <v>47696.023846153839</v>
      </c>
      <c r="G148">
        <f t="shared" si="5"/>
        <v>7337.8498224852065</v>
      </c>
    </row>
    <row r="149" spans="1:7" x14ac:dyDescent="0.45">
      <c r="A149">
        <v>2020</v>
      </c>
      <c r="B149" t="s">
        <v>81</v>
      </c>
      <c r="C149">
        <f>SUMIFS(Íbúðir!D:D,Íbúðir!A:A,Íbúðir!A16,Íbúðir!G:G,Íbúðir!G552)</f>
        <v>309</v>
      </c>
      <c r="D149">
        <f>SUMIFS(Íbúðir!E:E,Íbúðir!A:A,Íbúðir!A16,Íbúðir!G:G,Íbúðir!G552)</f>
        <v>171</v>
      </c>
      <c r="E149">
        <f>IFERROR(AVERAGEIFS(Íbúðir!F:F,Íbúðir!A:A,A149,Íbúðir!G:G,B149),0)</f>
        <v>117.38933333333333</v>
      </c>
      <c r="F149">
        <f t="shared" si="4"/>
        <v>36273.303999999996</v>
      </c>
      <c r="G149">
        <f t="shared" si="5"/>
        <v>5580.5083076923074</v>
      </c>
    </row>
    <row r="150" spans="1:7" x14ac:dyDescent="0.45">
      <c r="A150">
        <v>2021</v>
      </c>
      <c r="B150" t="s">
        <v>81</v>
      </c>
      <c r="C150">
        <f>SUMIFS(Íbúðir!D:D,Íbúðir!A:A,Íbúðir!A17,Íbúðir!G:G,Íbúðir!G553)</f>
        <v>397</v>
      </c>
      <c r="D150">
        <f>SUMIFS(Íbúðir!E:E,Íbúðir!A:A,Íbúðir!A17,Íbúðir!G:G,Íbúðir!G553)</f>
        <v>173</v>
      </c>
      <c r="E150">
        <f>IFERROR(AVERAGEIFS(Íbúðir!F:F,Íbúðir!A:A,A150,Íbúðir!G:G,B150),0)</f>
        <v>113.42142857142858</v>
      </c>
      <c r="F150">
        <f t="shared" si="4"/>
        <v>45028.307142857142</v>
      </c>
      <c r="G150">
        <f t="shared" si="5"/>
        <v>6927.4318681318682</v>
      </c>
    </row>
    <row r="151" spans="1:7" x14ac:dyDescent="0.45">
      <c r="A151">
        <v>2022</v>
      </c>
      <c r="B151" t="s">
        <v>81</v>
      </c>
      <c r="C151">
        <f>SUMIFS(Íbúðir!D:D,Íbúðir!A:A,Íbúðir!A18,Íbúðir!G:G,Íbúðir!G554)</f>
        <v>359</v>
      </c>
      <c r="D151">
        <f>SUMIFS(Íbúðir!E:E,Íbúðir!A:A,Íbúðir!A18,Íbúðir!G:G,Íbúðir!G554)</f>
        <v>146</v>
      </c>
      <c r="E151">
        <f>IFERROR(AVERAGEIFS(Íbúðir!F:F,Íbúðir!A:A,A151,Íbúðir!G:G,B151),0)</f>
        <v>116.31857142857142</v>
      </c>
      <c r="F151">
        <f t="shared" si="4"/>
        <v>41758.36714285714</v>
      </c>
      <c r="G151">
        <f t="shared" si="5"/>
        <v>6424.3641758241756</v>
      </c>
    </row>
    <row r="152" spans="1:7" x14ac:dyDescent="0.45">
      <c r="A152">
        <v>2023</v>
      </c>
      <c r="B152" t="s">
        <v>81</v>
      </c>
      <c r="C152">
        <f>SUMIFS(Íbúðir!D:D,Íbúðir!A:A,Íbúðir!A19,Íbúðir!G:G,Íbúðir!G555)</f>
        <v>526</v>
      </c>
      <c r="D152">
        <f>SUMIFS(Íbúðir!E:E,Íbúðir!A:A,Íbúðir!A19,Íbúðir!G:G,Íbúðir!G555)</f>
        <v>233</v>
      </c>
      <c r="E152">
        <f>IFERROR(AVERAGEIFS(Íbúðir!F:F,Íbúðir!A:A,A152,Íbúðir!G:G,B152),0)</f>
        <v>124.0723076923077</v>
      </c>
      <c r="F152">
        <f t="shared" si="4"/>
        <v>65262.033846153849</v>
      </c>
      <c r="G152">
        <f t="shared" si="5"/>
        <v>10040.312899408284</v>
      </c>
    </row>
    <row r="153" spans="1:7" x14ac:dyDescent="0.45">
      <c r="A153">
        <v>2024</v>
      </c>
      <c r="B153" t="s">
        <v>81</v>
      </c>
      <c r="C153">
        <f>SUMIFS(Íbúðir!D:D,Íbúðir!A:A,Íbúðir!A20,Íbúðir!G:G,Íbúðir!G556)</f>
        <v>522</v>
      </c>
      <c r="D153">
        <f>SUMIFS(Íbúðir!E:E,Íbúðir!A:A,Íbúðir!A20,Íbúðir!G:G,Íbúðir!G556)</f>
        <v>180</v>
      </c>
      <c r="E153">
        <f>IFERROR(AVERAGEIFS(Íbúðir!F:F,Íbúðir!A:A,A153,Íbúðir!G:G,B153),0)</f>
        <v>113.87266666666666</v>
      </c>
      <c r="F153">
        <f t="shared" si="4"/>
        <v>59441.531999999999</v>
      </c>
      <c r="G153">
        <f t="shared" si="5"/>
        <v>9144.8510769230761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A6A3-5FA8-402D-A5E7-460ED109AEA0}">
  <dimension ref="A1:H902"/>
  <sheetViews>
    <sheetView workbookViewId="0">
      <selection activeCell="I23" sqref="I23"/>
    </sheetView>
  </sheetViews>
  <sheetFormatPr defaultColWidth="8.796875" defaultRowHeight="14.25" x14ac:dyDescent="0.45"/>
  <cols>
    <col min="1" max="1" width="5" bestFit="1" customWidth="1"/>
    <col min="2" max="2" width="26.46484375" bestFit="1" customWidth="1"/>
    <col min="3" max="3" width="20.6640625" bestFit="1" customWidth="1"/>
    <col min="4" max="4" width="17" bestFit="1" customWidth="1"/>
    <col min="5" max="5" width="16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72</v>
      </c>
      <c r="E1" s="1" t="s">
        <v>5</v>
      </c>
      <c r="F1" s="1" t="s">
        <v>82</v>
      </c>
      <c r="G1" s="1" t="s">
        <v>85</v>
      </c>
      <c r="H1" s="1" t="s">
        <v>86</v>
      </c>
    </row>
    <row r="2" spans="1:8" x14ac:dyDescent="0.45">
      <c r="A2">
        <v>2006</v>
      </c>
      <c r="B2" t="s">
        <v>6</v>
      </c>
      <c r="C2">
        <v>0</v>
      </c>
      <c r="D2">
        <v>93</v>
      </c>
      <c r="E2">
        <v>246.88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22959.84</v>
      </c>
      <c r="H2">
        <f>G2/6.5</f>
        <v>3532.2830769230768</v>
      </c>
    </row>
    <row r="3" spans="1:8" x14ac:dyDescent="0.45">
      <c r="A3">
        <v>2007</v>
      </c>
      <c r="B3" t="s">
        <v>6</v>
      </c>
      <c r="C3">
        <v>0</v>
      </c>
      <c r="D3">
        <v>214</v>
      </c>
      <c r="E3">
        <v>341.94</v>
      </c>
      <c r="F3" t="str">
        <f t="shared" ref="F3:F66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66" si="1">D3*E3</f>
        <v>73175.16</v>
      </c>
      <c r="H3">
        <f t="shared" ref="H3:H66" si="2">G3/6.5</f>
        <v>11257.716923076923</v>
      </c>
    </row>
    <row r="4" spans="1:8" x14ac:dyDescent="0.45">
      <c r="A4">
        <v>2008</v>
      </c>
      <c r="B4" t="s">
        <v>6</v>
      </c>
      <c r="C4">
        <v>0</v>
      </c>
      <c r="D4">
        <v>107</v>
      </c>
      <c r="E4">
        <v>695.31</v>
      </c>
      <c r="F4" t="str">
        <f t="shared" si="0"/>
        <v>Höfuðborgarsvæðið</v>
      </c>
      <c r="G4">
        <f t="shared" si="1"/>
        <v>74398.17</v>
      </c>
      <c r="H4">
        <f t="shared" si="2"/>
        <v>11445.872307692307</v>
      </c>
    </row>
    <row r="5" spans="1:8" x14ac:dyDescent="0.45">
      <c r="A5">
        <v>2009</v>
      </c>
      <c r="B5" t="s">
        <v>6</v>
      </c>
      <c r="C5">
        <v>0</v>
      </c>
      <c r="D5">
        <v>116</v>
      </c>
      <c r="E5">
        <v>900.61</v>
      </c>
      <c r="F5" t="str">
        <f t="shared" si="0"/>
        <v>Höfuðborgarsvæðið</v>
      </c>
      <c r="G5">
        <f t="shared" si="1"/>
        <v>104470.76</v>
      </c>
      <c r="H5">
        <f t="shared" si="2"/>
        <v>16072.424615384614</v>
      </c>
    </row>
    <row r="6" spans="1:8" x14ac:dyDescent="0.45">
      <c r="A6">
        <v>2010</v>
      </c>
      <c r="B6" t="s">
        <v>6</v>
      </c>
      <c r="C6">
        <v>0</v>
      </c>
      <c r="D6">
        <v>83</v>
      </c>
      <c r="E6">
        <v>889.34</v>
      </c>
      <c r="F6" t="str">
        <f t="shared" si="0"/>
        <v>Höfuðborgarsvæðið</v>
      </c>
      <c r="G6">
        <f t="shared" si="1"/>
        <v>73815.22</v>
      </c>
      <c r="H6">
        <f t="shared" si="2"/>
        <v>11356.187692307692</v>
      </c>
    </row>
    <row r="7" spans="1:8" x14ac:dyDescent="0.45">
      <c r="A7">
        <v>2011</v>
      </c>
      <c r="B7" t="s">
        <v>6</v>
      </c>
      <c r="C7">
        <v>0</v>
      </c>
      <c r="D7">
        <v>37</v>
      </c>
      <c r="E7">
        <v>1476.28</v>
      </c>
      <c r="F7" t="str">
        <f t="shared" si="0"/>
        <v>Höfuðborgarsvæðið</v>
      </c>
      <c r="G7">
        <f t="shared" si="1"/>
        <v>54622.36</v>
      </c>
      <c r="H7">
        <f t="shared" si="2"/>
        <v>8403.44</v>
      </c>
    </row>
    <row r="8" spans="1:8" x14ac:dyDescent="0.45">
      <c r="A8">
        <v>2012</v>
      </c>
      <c r="B8" t="s">
        <v>6</v>
      </c>
      <c r="C8">
        <v>0</v>
      </c>
      <c r="D8">
        <v>61</v>
      </c>
      <c r="E8">
        <v>416.53</v>
      </c>
      <c r="F8" t="str">
        <f t="shared" si="0"/>
        <v>Höfuðborgarsvæðið</v>
      </c>
      <c r="G8">
        <f t="shared" si="1"/>
        <v>25408.329999999998</v>
      </c>
      <c r="H8">
        <f t="shared" si="2"/>
        <v>3908.9738461538459</v>
      </c>
    </row>
    <row r="9" spans="1:8" x14ac:dyDescent="0.45">
      <c r="A9">
        <v>2013</v>
      </c>
      <c r="B9" t="s">
        <v>6</v>
      </c>
      <c r="C9">
        <v>0</v>
      </c>
      <c r="D9">
        <v>75</v>
      </c>
      <c r="E9">
        <v>208.47</v>
      </c>
      <c r="F9" t="str">
        <f t="shared" si="0"/>
        <v>Höfuðborgarsvæðið</v>
      </c>
      <c r="G9">
        <f t="shared" si="1"/>
        <v>15635.25</v>
      </c>
      <c r="H9">
        <f t="shared" si="2"/>
        <v>2405.4230769230771</v>
      </c>
    </row>
    <row r="10" spans="1:8" x14ac:dyDescent="0.45">
      <c r="A10">
        <v>2014</v>
      </c>
      <c r="B10" t="s">
        <v>6</v>
      </c>
      <c r="C10">
        <v>0</v>
      </c>
      <c r="D10">
        <v>74</v>
      </c>
      <c r="E10">
        <v>264.31</v>
      </c>
      <c r="F10" t="str">
        <f t="shared" si="0"/>
        <v>Höfuðborgarsvæðið</v>
      </c>
      <c r="G10">
        <f t="shared" si="1"/>
        <v>19558.939999999999</v>
      </c>
      <c r="H10">
        <f t="shared" si="2"/>
        <v>3009.0676923076921</v>
      </c>
    </row>
    <row r="11" spans="1:8" x14ac:dyDescent="0.45">
      <c r="A11">
        <v>2015</v>
      </c>
      <c r="B11" t="s">
        <v>6</v>
      </c>
      <c r="C11">
        <v>0</v>
      </c>
      <c r="D11">
        <v>40</v>
      </c>
      <c r="E11">
        <v>1040.3699999999999</v>
      </c>
      <c r="F11" t="str">
        <f t="shared" si="0"/>
        <v>Höfuðborgarsvæðið</v>
      </c>
      <c r="G11">
        <f t="shared" si="1"/>
        <v>41614.799999999996</v>
      </c>
      <c r="H11">
        <f t="shared" si="2"/>
        <v>6402.2769230769227</v>
      </c>
    </row>
    <row r="12" spans="1:8" x14ac:dyDescent="0.45">
      <c r="A12">
        <v>2016</v>
      </c>
      <c r="B12" t="s">
        <v>6</v>
      </c>
      <c r="C12">
        <v>0</v>
      </c>
      <c r="D12">
        <v>72</v>
      </c>
      <c r="E12">
        <v>920.31</v>
      </c>
      <c r="F12" t="str">
        <f t="shared" si="0"/>
        <v>Höfuðborgarsvæðið</v>
      </c>
      <c r="G12">
        <f t="shared" si="1"/>
        <v>66262.319999999992</v>
      </c>
      <c r="H12">
        <f t="shared" si="2"/>
        <v>10194.203076923075</v>
      </c>
    </row>
    <row r="13" spans="1:8" x14ac:dyDescent="0.45">
      <c r="A13">
        <v>2017</v>
      </c>
      <c r="B13" t="s">
        <v>6</v>
      </c>
      <c r="C13">
        <v>0</v>
      </c>
      <c r="D13">
        <v>46</v>
      </c>
      <c r="E13">
        <v>374.95</v>
      </c>
      <c r="F13" t="str">
        <f t="shared" si="0"/>
        <v>Höfuðborgarsvæðið</v>
      </c>
      <c r="G13">
        <f t="shared" si="1"/>
        <v>17247.7</v>
      </c>
      <c r="H13">
        <f t="shared" si="2"/>
        <v>2653.4923076923078</v>
      </c>
    </row>
    <row r="14" spans="1:8" x14ac:dyDescent="0.45">
      <c r="A14">
        <v>2018</v>
      </c>
      <c r="B14" t="s">
        <v>6</v>
      </c>
      <c r="C14">
        <v>0</v>
      </c>
      <c r="D14">
        <v>74</v>
      </c>
      <c r="E14">
        <v>561.54999999999995</v>
      </c>
      <c r="F14" t="str">
        <f t="shared" si="0"/>
        <v>Höfuðborgarsvæðið</v>
      </c>
      <c r="G14">
        <f t="shared" si="1"/>
        <v>41554.699999999997</v>
      </c>
      <c r="H14">
        <f t="shared" si="2"/>
        <v>6393.0307692307688</v>
      </c>
    </row>
    <row r="15" spans="1:8" x14ac:dyDescent="0.45">
      <c r="A15">
        <v>2019</v>
      </c>
      <c r="B15" t="s">
        <v>6</v>
      </c>
      <c r="C15">
        <v>0</v>
      </c>
      <c r="D15">
        <v>91</v>
      </c>
      <c r="E15">
        <v>425.42</v>
      </c>
      <c r="F15" t="str">
        <f t="shared" si="0"/>
        <v>Höfuðborgarsvæðið</v>
      </c>
      <c r="G15">
        <f t="shared" si="1"/>
        <v>38713.22</v>
      </c>
      <c r="H15">
        <f t="shared" si="2"/>
        <v>5955.88</v>
      </c>
    </row>
    <row r="16" spans="1:8" x14ac:dyDescent="0.45">
      <c r="A16">
        <v>2020</v>
      </c>
      <c r="B16" t="s">
        <v>6</v>
      </c>
      <c r="C16">
        <v>0</v>
      </c>
      <c r="D16">
        <v>59</v>
      </c>
      <c r="E16">
        <v>1092.3900000000001</v>
      </c>
      <c r="F16" t="str">
        <f t="shared" si="0"/>
        <v>Höfuðborgarsvæðið</v>
      </c>
      <c r="G16">
        <f t="shared" si="1"/>
        <v>64451.010000000009</v>
      </c>
      <c r="H16">
        <f t="shared" si="2"/>
        <v>9915.5400000000009</v>
      </c>
    </row>
    <row r="17" spans="1:8" x14ac:dyDescent="0.45">
      <c r="A17">
        <v>2021</v>
      </c>
      <c r="B17" t="s">
        <v>6</v>
      </c>
      <c r="C17">
        <v>0</v>
      </c>
      <c r="D17">
        <v>60</v>
      </c>
      <c r="E17">
        <v>791.43</v>
      </c>
      <c r="F17" t="str">
        <f t="shared" si="0"/>
        <v>Höfuðborgarsvæðið</v>
      </c>
      <c r="G17">
        <f t="shared" si="1"/>
        <v>47485.799999999996</v>
      </c>
      <c r="H17">
        <f t="shared" si="2"/>
        <v>7305.5076923076913</v>
      </c>
    </row>
    <row r="18" spans="1:8" x14ac:dyDescent="0.45">
      <c r="A18">
        <v>2022</v>
      </c>
      <c r="B18" t="s">
        <v>6</v>
      </c>
      <c r="C18">
        <v>0</v>
      </c>
      <c r="D18">
        <v>219</v>
      </c>
      <c r="E18">
        <v>280.8</v>
      </c>
      <c r="F18" t="str">
        <f t="shared" si="0"/>
        <v>Höfuðborgarsvæðið</v>
      </c>
      <c r="G18">
        <f t="shared" si="1"/>
        <v>61495.200000000004</v>
      </c>
      <c r="H18">
        <f t="shared" si="2"/>
        <v>9460.8000000000011</v>
      </c>
    </row>
    <row r="19" spans="1:8" x14ac:dyDescent="0.45">
      <c r="A19">
        <v>2023</v>
      </c>
      <c r="B19" t="s">
        <v>6</v>
      </c>
      <c r="C19">
        <v>0</v>
      </c>
      <c r="D19">
        <v>92</v>
      </c>
      <c r="E19">
        <v>577.29</v>
      </c>
      <c r="F19" t="str">
        <f t="shared" si="0"/>
        <v>Höfuðborgarsvæðið</v>
      </c>
      <c r="G19">
        <f t="shared" si="1"/>
        <v>53110.679999999993</v>
      </c>
      <c r="H19">
        <f t="shared" si="2"/>
        <v>8170.8738461538451</v>
      </c>
    </row>
    <row r="20" spans="1:8" x14ac:dyDescent="0.45">
      <c r="A20">
        <v>2024</v>
      </c>
      <c r="B20" t="s">
        <v>6</v>
      </c>
      <c r="C20">
        <v>0</v>
      </c>
      <c r="D20">
        <v>155</v>
      </c>
      <c r="E20">
        <v>230.16</v>
      </c>
      <c r="F20" t="str">
        <f t="shared" si="0"/>
        <v>Höfuðborgarsvæðið</v>
      </c>
      <c r="G20">
        <f t="shared" si="1"/>
        <v>35674.800000000003</v>
      </c>
      <c r="H20">
        <f t="shared" si="2"/>
        <v>5488.4307692307693</v>
      </c>
    </row>
    <row r="21" spans="1:8" x14ac:dyDescent="0.45">
      <c r="A21">
        <v>2006</v>
      </c>
      <c r="B21" t="s">
        <v>7</v>
      </c>
      <c r="C21">
        <v>1000</v>
      </c>
      <c r="D21">
        <v>39</v>
      </c>
      <c r="E21">
        <v>321.48</v>
      </c>
      <c r="F21" t="str">
        <f t="shared" si="0"/>
        <v>Höfuðborgarsvæðið</v>
      </c>
      <c r="G21">
        <f t="shared" si="1"/>
        <v>12537.720000000001</v>
      </c>
      <c r="H21">
        <f t="shared" si="2"/>
        <v>1928.88</v>
      </c>
    </row>
    <row r="22" spans="1:8" x14ac:dyDescent="0.45">
      <c r="A22">
        <v>2007</v>
      </c>
      <c r="B22" t="s">
        <v>7</v>
      </c>
      <c r="C22">
        <v>1000</v>
      </c>
      <c r="D22">
        <v>71</v>
      </c>
      <c r="E22">
        <v>270.76</v>
      </c>
      <c r="F22" t="str">
        <f t="shared" si="0"/>
        <v>Höfuðborgarsvæðið</v>
      </c>
      <c r="G22">
        <f t="shared" si="1"/>
        <v>19223.96</v>
      </c>
      <c r="H22">
        <f t="shared" si="2"/>
        <v>2957.5323076923078</v>
      </c>
    </row>
    <row r="23" spans="1:8" x14ac:dyDescent="0.45">
      <c r="A23">
        <v>2008</v>
      </c>
      <c r="B23" t="s">
        <v>7</v>
      </c>
      <c r="C23">
        <v>1000</v>
      </c>
      <c r="D23">
        <v>50</v>
      </c>
      <c r="E23">
        <v>624.63</v>
      </c>
      <c r="F23" t="str">
        <f t="shared" si="0"/>
        <v>Höfuðborgarsvæðið</v>
      </c>
      <c r="G23">
        <f t="shared" si="1"/>
        <v>31231.5</v>
      </c>
      <c r="H23">
        <f t="shared" si="2"/>
        <v>4804.8461538461543</v>
      </c>
    </row>
    <row r="24" spans="1:8" x14ac:dyDescent="0.45">
      <c r="A24">
        <v>2009</v>
      </c>
      <c r="B24" t="s">
        <v>7</v>
      </c>
      <c r="C24">
        <v>1000</v>
      </c>
      <c r="D24">
        <v>25</v>
      </c>
      <c r="E24">
        <v>504.87</v>
      </c>
      <c r="F24" t="str">
        <f t="shared" si="0"/>
        <v>Höfuðborgarsvæðið</v>
      </c>
      <c r="G24">
        <f t="shared" si="1"/>
        <v>12621.75</v>
      </c>
      <c r="H24">
        <f t="shared" si="2"/>
        <v>1941.8076923076924</v>
      </c>
    </row>
    <row r="25" spans="1:8" x14ac:dyDescent="0.45">
      <c r="A25">
        <v>2010</v>
      </c>
      <c r="B25" t="s">
        <v>7</v>
      </c>
      <c r="C25">
        <v>1000</v>
      </c>
      <c r="D25">
        <v>44</v>
      </c>
      <c r="E25">
        <v>179.32</v>
      </c>
      <c r="F25" t="str">
        <f t="shared" si="0"/>
        <v>Höfuðborgarsvæðið</v>
      </c>
      <c r="G25">
        <f t="shared" si="1"/>
        <v>7890.08</v>
      </c>
      <c r="H25">
        <f t="shared" si="2"/>
        <v>1213.8584615384616</v>
      </c>
    </row>
    <row r="26" spans="1:8" x14ac:dyDescent="0.45">
      <c r="A26">
        <v>2011</v>
      </c>
      <c r="B26" t="s">
        <v>7</v>
      </c>
      <c r="C26">
        <v>1000</v>
      </c>
      <c r="D26">
        <v>21</v>
      </c>
      <c r="E26">
        <v>28.08</v>
      </c>
      <c r="F26" t="str">
        <f t="shared" si="0"/>
        <v>Höfuðborgarsvæðið</v>
      </c>
      <c r="G26">
        <f t="shared" si="1"/>
        <v>589.67999999999995</v>
      </c>
      <c r="H26">
        <f t="shared" si="2"/>
        <v>90.72</v>
      </c>
    </row>
    <row r="27" spans="1:8" x14ac:dyDescent="0.45">
      <c r="A27">
        <v>2012</v>
      </c>
      <c r="B27" t="s">
        <v>7</v>
      </c>
      <c r="C27">
        <v>1000</v>
      </c>
      <c r="D27">
        <v>28</v>
      </c>
      <c r="E27">
        <v>17.170000000000002</v>
      </c>
      <c r="F27" t="str">
        <f t="shared" si="0"/>
        <v>Höfuðborgarsvæðið</v>
      </c>
      <c r="G27">
        <f t="shared" si="1"/>
        <v>480.76000000000005</v>
      </c>
      <c r="H27">
        <f t="shared" si="2"/>
        <v>73.963076923076926</v>
      </c>
    </row>
    <row r="28" spans="1:8" x14ac:dyDescent="0.45">
      <c r="A28">
        <v>2013</v>
      </c>
      <c r="B28" t="s">
        <v>7</v>
      </c>
      <c r="C28">
        <v>1000</v>
      </c>
      <c r="D28">
        <v>23</v>
      </c>
      <c r="E28">
        <v>169.19</v>
      </c>
      <c r="F28" t="str">
        <f t="shared" si="0"/>
        <v>Höfuðborgarsvæðið</v>
      </c>
      <c r="G28">
        <f t="shared" si="1"/>
        <v>3891.37</v>
      </c>
      <c r="H28">
        <f t="shared" si="2"/>
        <v>598.67230769230764</v>
      </c>
    </row>
    <row r="29" spans="1:8" x14ac:dyDescent="0.45">
      <c r="A29">
        <v>2014</v>
      </c>
      <c r="B29" t="s">
        <v>7</v>
      </c>
      <c r="C29">
        <v>1000</v>
      </c>
      <c r="D29">
        <v>29</v>
      </c>
      <c r="E29">
        <v>121.6</v>
      </c>
      <c r="F29" t="str">
        <f t="shared" si="0"/>
        <v>Höfuðborgarsvæðið</v>
      </c>
      <c r="G29">
        <f t="shared" si="1"/>
        <v>3526.3999999999996</v>
      </c>
      <c r="H29">
        <f t="shared" si="2"/>
        <v>542.52307692307681</v>
      </c>
    </row>
    <row r="30" spans="1:8" x14ac:dyDescent="0.45">
      <c r="A30">
        <v>2015</v>
      </c>
      <c r="B30" t="s">
        <v>7</v>
      </c>
      <c r="C30">
        <v>1000</v>
      </c>
      <c r="D30">
        <v>24</v>
      </c>
      <c r="E30">
        <v>82.26</v>
      </c>
      <c r="F30" t="str">
        <f t="shared" si="0"/>
        <v>Höfuðborgarsvæðið</v>
      </c>
      <c r="G30">
        <f t="shared" si="1"/>
        <v>1974.2400000000002</v>
      </c>
      <c r="H30">
        <f t="shared" si="2"/>
        <v>303.72923076923081</v>
      </c>
    </row>
    <row r="31" spans="1:8" x14ac:dyDescent="0.45">
      <c r="A31">
        <v>2016</v>
      </c>
      <c r="B31" t="s">
        <v>7</v>
      </c>
      <c r="C31">
        <v>1000</v>
      </c>
      <c r="D31">
        <v>10</v>
      </c>
      <c r="E31">
        <v>54.24</v>
      </c>
      <c r="F31" t="str">
        <f t="shared" si="0"/>
        <v>Höfuðborgarsvæðið</v>
      </c>
      <c r="G31">
        <f t="shared" si="1"/>
        <v>542.4</v>
      </c>
      <c r="H31">
        <f t="shared" si="2"/>
        <v>83.446153846153848</v>
      </c>
    </row>
    <row r="32" spans="1:8" x14ac:dyDescent="0.45">
      <c r="A32">
        <v>2017</v>
      </c>
      <c r="B32" t="s">
        <v>7</v>
      </c>
      <c r="C32">
        <v>1000</v>
      </c>
      <c r="D32">
        <v>8</v>
      </c>
      <c r="E32">
        <v>909.18</v>
      </c>
      <c r="F32" t="str">
        <f t="shared" si="0"/>
        <v>Höfuðborgarsvæðið</v>
      </c>
      <c r="G32">
        <f t="shared" si="1"/>
        <v>7273.44</v>
      </c>
      <c r="H32">
        <f t="shared" si="2"/>
        <v>1118.9907692307693</v>
      </c>
    </row>
    <row r="33" spans="1:8" x14ac:dyDescent="0.45">
      <c r="A33">
        <v>2018</v>
      </c>
      <c r="B33" t="s">
        <v>7</v>
      </c>
      <c r="C33">
        <v>1000</v>
      </c>
      <c r="D33">
        <v>4</v>
      </c>
      <c r="E33">
        <v>405.12</v>
      </c>
      <c r="F33" t="str">
        <f t="shared" si="0"/>
        <v>Höfuðborgarsvæðið</v>
      </c>
      <c r="G33">
        <f t="shared" si="1"/>
        <v>1620.48</v>
      </c>
      <c r="H33">
        <f t="shared" si="2"/>
        <v>249.30461538461537</v>
      </c>
    </row>
    <row r="34" spans="1:8" x14ac:dyDescent="0.45">
      <c r="A34">
        <v>2019</v>
      </c>
      <c r="B34" t="s">
        <v>7</v>
      </c>
      <c r="C34">
        <v>1000</v>
      </c>
      <c r="D34">
        <v>52</v>
      </c>
      <c r="E34">
        <v>164.21</v>
      </c>
      <c r="F34" t="str">
        <f t="shared" si="0"/>
        <v>Höfuðborgarsvæðið</v>
      </c>
      <c r="G34">
        <f t="shared" si="1"/>
        <v>8538.92</v>
      </c>
      <c r="H34">
        <f t="shared" si="2"/>
        <v>1313.68</v>
      </c>
    </row>
    <row r="35" spans="1:8" x14ac:dyDescent="0.45">
      <c r="A35">
        <v>2020</v>
      </c>
      <c r="B35" t="s">
        <v>7</v>
      </c>
      <c r="C35">
        <v>1000</v>
      </c>
      <c r="D35">
        <v>28</v>
      </c>
      <c r="E35">
        <v>391.4</v>
      </c>
      <c r="F35" t="str">
        <f t="shared" si="0"/>
        <v>Höfuðborgarsvæðið</v>
      </c>
      <c r="G35">
        <f t="shared" si="1"/>
        <v>10959.199999999999</v>
      </c>
      <c r="H35">
        <f t="shared" si="2"/>
        <v>1686.030769230769</v>
      </c>
    </row>
    <row r="36" spans="1:8" x14ac:dyDescent="0.45">
      <c r="A36">
        <v>2021</v>
      </c>
      <c r="B36" t="s">
        <v>7</v>
      </c>
      <c r="C36">
        <v>1000</v>
      </c>
      <c r="D36">
        <v>32</v>
      </c>
      <c r="E36">
        <v>485.62</v>
      </c>
      <c r="F36" t="str">
        <f t="shared" si="0"/>
        <v>Höfuðborgarsvæðið</v>
      </c>
      <c r="G36">
        <f t="shared" si="1"/>
        <v>15539.84</v>
      </c>
      <c r="H36">
        <f t="shared" si="2"/>
        <v>2390.7446153846154</v>
      </c>
    </row>
    <row r="37" spans="1:8" x14ac:dyDescent="0.45">
      <c r="A37">
        <v>2022</v>
      </c>
      <c r="B37" t="s">
        <v>7</v>
      </c>
      <c r="C37">
        <v>1000</v>
      </c>
      <c r="D37">
        <v>40</v>
      </c>
      <c r="E37">
        <v>372.72</v>
      </c>
      <c r="F37" t="str">
        <f t="shared" si="0"/>
        <v>Höfuðborgarsvæðið</v>
      </c>
      <c r="G37">
        <f t="shared" si="1"/>
        <v>14908.800000000001</v>
      </c>
      <c r="H37">
        <f t="shared" si="2"/>
        <v>2293.6615384615388</v>
      </c>
    </row>
    <row r="38" spans="1:8" x14ac:dyDescent="0.45">
      <c r="A38">
        <v>2023</v>
      </c>
      <c r="B38" t="s">
        <v>7</v>
      </c>
      <c r="C38">
        <v>1000</v>
      </c>
      <c r="D38">
        <v>14</v>
      </c>
      <c r="E38">
        <v>553.26</v>
      </c>
      <c r="F38" t="str">
        <f t="shared" si="0"/>
        <v>Höfuðborgarsvæðið</v>
      </c>
      <c r="G38">
        <f t="shared" si="1"/>
        <v>7745.6399999999994</v>
      </c>
      <c r="H38">
        <f t="shared" si="2"/>
        <v>1191.636923076923</v>
      </c>
    </row>
    <row r="39" spans="1:8" x14ac:dyDescent="0.45">
      <c r="A39">
        <v>2024</v>
      </c>
      <c r="B39" t="s">
        <v>7</v>
      </c>
      <c r="C39">
        <v>1000</v>
      </c>
      <c r="D39">
        <v>12</v>
      </c>
      <c r="E39">
        <v>937.02</v>
      </c>
      <c r="F39" t="str">
        <f t="shared" si="0"/>
        <v>Höfuðborgarsvæðið</v>
      </c>
      <c r="G39">
        <f t="shared" si="1"/>
        <v>11244.24</v>
      </c>
      <c r="H39">
        <f t="shared" si="2"/>
        <v>1729.8830769230769</v>
      </c>
    </row>
    <row r="40" spans="1:8" x14ac:dyDescent="0.45">
      <c r="A40">
        <v>2006</v>
      </c>
      <c r="B40" t="s">
        <v>8</v>
      </c>
      <c r="C40">
        <v>1100</v>
      </c>
      <c r="D40">
        <v>2</v>
      </c>
      <c r="E40">
        <v>2452</v>
      </c>
      <c r="F40" t="str">
        <f t="shared" si="0"/>
        <v>Höfuðborgarsvæðið</v>
      </c>
      <c r="G40">
        <f t="shared" si="1"/>
        <v>4904</v>
      </c>
      <c r="H40">
        <f t="shared" si="2"/>
        <v>754.46153846153845</v>
      </c>
    </row>
    <row r="41" spans="1:8" x14ac:dyDescent="0.45">
      <c r="A41">
        <v>2008</v>
      </c>
      <c r="B41" t="s">
        <v>8</v>
      </c>
      <c r="C41">
        <v>1100</v>
      </c>
      <c r="D41">
        <v>1</v>
      </c>
      <c r="E41">
        <v>1723.7</v>
      </c>
      <c r="F41" t="str">
        <f t="shared" si="0"/>
        <v>Höfuðborgarsvæðið</v>
      </c>
      <c r="G41">
        <f t="shared" si="1"/>
        <v>1723.7</v>
      </c>
      <c r="H41">
        <f t="shared" si="2"/>
        <v>265.18461538461537</v>
      </c>
    </row>
    <row r="42" spans="1:8" x14ac:dyDescent="0.45">
      <c r="A42">
        <v>2011</v>
      </c>
      <c r="B42" t="s">
        <v>8</v>
      </c>
      <c r="C42">
        <v>1100</v>
      </c>
      <c r="D42">
        <v>2</v>
      </c>
      <c r="E42">
        <v>793</v>
      </c>
      <c r="F42" t="str">
        <f t="shared" si="0"/>
        <v>Höfuðborgarsvæðið</v>
      </c>
      <c r="G42">
        <f t="shared" si="1"/>
        <v>1586</v>
      </c>
      <c r="H42">
        <f t="shared" si="2"/>
        <v>244</v>
      </c>
    </row>
    <row r="43" spans="1:8" x14ac:dyDescent="0.45">
      <c r="A43">
        <v>2021</v>
      </c>
      <c r="B43" t="s">
        <v>8</v>
      </c>
      <c r="C43">
        <v>1100</v>
      </c>
      <c r="D43">
        <v>1</v>
      </c>
      <c r="E43">
        <v>1238.7</v>
      </c>
      <c r="F43" t="str">
        <f t="shared" si="0"/>
        <v>Höfuðborgarsvæðið</v>
      </c>
      <c r="G43">
        <f t="shared" si="1"/>
        <v>1238.7</v>
      </c>
      <c r="H43">
        <f t="shared" si="2"/>
        <v>190.56923076923078</v>
      </c>
    </row>
    <row r="44" spans="1:8" x14ac:dyDescent="0.45">
      <c r="A44">
        <v>2006</v>
      </c>
      <c r="B44" t="s">
        <v>9</v>
      </c>
      <c r="C44">
        <v>1300</v>
      </c>
      <c r="D44">
        <v>24</v>
      </c>
      <c r="E44">
        <v>1382.7</v>
      </c>
      <c r="F44" t="str">
        <f t="shared" si="0"/>
        <v>Höfuðborgarsvæðið</v>
      </c>
      <c r="G44">
        <f t="shared" si="1"/>
        <v>33184.800000000003</v>
      </c>
      <c r="H44">
        <f t="shared" si="2"/>
        <v>5105.3538461538465</v>
      </c>
    </row>
    <row r="45" spans="1:8" x14ac:dyDescent="0.45">
      <c r="A45">
        <v>2007</v>
      </c>
      <c r="B45" t="s">
        <v>9</v>
      </c>
      <c r="C45">
        <v>1300</v>
      </c>
      <c r="D45">
        <v>3</v>
      </c>
      <c r="E45">
        <v>114</v>
      </c>
      <c r="F45" t="str">
        <f t="shared" si="0"/>
        <v>Höfuðborgarsvæðið</v>
      </c>
      <c r="G45">
        <f t="shared" si="1"/>
        <v>342</v>
      </c>
      <c r="H45">
        <f t="shared" si="2"/>
        <v>52.615384615384613</v>
      </c>
    </row>
    <row r="46" spans="1:8" x14ac:dyDescent="0.45">
      <c r="A46">
        <v>2008</v>
      </c>
      <c r="B46" t="s">
        <v>9</v>
      </c>
      <c r="C46">
        <v>1300</v>
      </c>
      <c r="D46">
        <v>5</v>
      </c>
      <c r="E46">
        <v>1878.76</v>
      </c>
      <c r="F46" t="str">
        <f t="shared" si="0"/>
        <v>Höfuðborgarsvæðið</v>
      </c>
      <c r="G46">
        <f t="shared" si="1"/>
        <v>9393.7999999999993</v>
      </c>
      <c r="H46">
        <f t="shared" si="2"/>
        <v>1445.1999999999998</v>
      </c>
    </row>
    <row r="47" spans="1:8" x14ac:dyDescent="0.45">
      <c r="A47">
        <v>2009</v>
      </c>
      <c r="B47" t="s">
        <v>9</v>
      </c>
      <c r="C47">
        <v>1300</v>
      </c>
      <c r="D47">
        <v>5</v>
      </c>
      <c r="E47">
        <v>454.92</v>
      </c>
      <c r="F47" t="str">
        <f t="shared" si="0"/>
        <v>Höfuðborgarsvæðið</v>
      </c>
      <c r="G47">
        <f t="shared" si="1"/>
        <v>2274.6</v>
      </c>
      <c r="H47">
        <f t="shared" si="2"/>
        <v>349.93846153846152</v>
      </c>
    </row>
    <row r="48" spans="1:8" x14ac:dyDescent="0.45">
      <c r="A48">
        <v>2010</v>
      </c>
      <c r="B48" t="s">
        <v>9</v>
      </c>
      <c r="C48">
        <v>1300</v>
      </c>
      <c r="D48">
        <v>6</v>
      </c>
      <c r="E48">
        <v>3744.26</v>
      </c>
      <c r="F48" t="str">
        <f t="shared" si="0"/>
        <v>Höfuðborgarsvæðið</v>
      </c>
      <c r="G48">
        <f t="shared" si="1"/>
        <v>22465.56</v>
      </c>
      <c r="H48">
        <f t="shared" si="2"/>
        <v>3456.2400000000002</v>
      </c>
    </row>
    <row r="49" spans="1:8" x14ac:dyDescent="0.45">
      <c r="A49">
        <v>2011</v>
      </c>
      <c r="B49" t="s">
        <v>9</v>
      </c>
      <c r="C49">
        <v>1300</v>
      </c>
      <c r="D49">
        <v>15</v>
      </c>
      <c r="E49">
        <v>98.74</v>
      </c>
      <c r="F49" t="str">
        <f t="shared" si="0"/>
        <v>Höfuðborgarsvæðið</v>
      </c>
      <c r="G49">
        <f t="shared" si="1"/>
        <v>1481.1</v>
      </c>
      <c r="H49">
        <f t="shared" si="2"/>
        <v>227.86153846153846</v>
      </c>
    </row>
    <row r="50" spans="1:8" x14ac:dyDescent="0.45">
      <c r="A50">
        <v>2012</v>
      </c>
      <c r="B50" t="s">
        <v>9</v>
      </c>
      <c r="C50">
        <v>1300</v>
      </c>
      <c r="D50">
        <v>2</v>
      </c>
      <c r="E50">
        <v>1482.55</v>
      </c>
      <c r="F50" t="str">
        <f t="shared" si="0"/>
        <v>Höfuðborgarsvæðið</v>
      </c>
      <c r="G50">
        <f t="shared" si="1"/>
        <v>2965.1</v>
      </c>
      <c r="H50">
        <f t="shared" si="2"/>
        <v>456.16923076923075</v>
      </c>
    </row>
    <row r="51" spans="1:8" x14ac:dyDescent="0.45">
      <c r="A51">
        <v>2013</v>
      </c>
      <c r="B51" t="s">
        <v>9</v>
      </c>
      <c r="C51">
        <v>1300</v>
      </c>
      <c r="D51">
        <v>5</v>
      </c>
      <c r="E51">
        <v>1236.26</v>
      </c>
      <c r="F51" t="str">
        <f t="shared" si="0"/>
        <v>Höfuðborgarsvæðið</v>
      </c>
      <c r="G51">
        <f t="shared" si="1"/>
        <v>6181.3</v>
      </c>
      <c r="H51">
        <f t="shared" si="2"/>
        <v>950.96923076923076</v>
      </c>
    </row>
    <row r="52" spans="1:8" x14ac:dyDescent="0.45">
      <c r="A52">
        <v>2014</v>
      </c>
      <c r="B52" t="s">
        <v>9</v>
      </c>
      <c r="C52">
        <v>1300</v>
      </c>
      <c r="D52">
        <v>1</v>
      </c>
      <c r="E52">
        <v>143.5</v>
      </c>
      <c r="F52" t="str">
        <f t="shared" si="0"/>
        <v>Höfuðborgarsvæðið</v>
      </c>
      <c r="G52">
        <f t="shared" si="1"/>
        <v>143.5</v>
      </c>
      <c r="H52">
        <f t="shared" si="2"/>
        <v>22.076923076923077</v>
      </c>
    </row>
    <row r="53" spans="1:8" x14ac:dyDescent="0.45">
      <c r="A53">
        <v>2015</v>
      </c>
      <c r="B53" t="s">
        <v>9</v>
      </c>
      <c r="C53">
        <v>1300</v>
      </c>
      <c r="D53">
        <v>3</v>
      </c>
      <c r="E53">
        <v>96.73</v>
      </c>
      <c r="F53" t="str">
        <f t="shared" si="0"/>
        <v>Höfuðborgarsvæðið</v>
      </c>
      <c r="G53">
        <f t="shared" si="1"/>
        <v>290.19</v>
      </c>
      <c r="H53">
        <f t="shared" si="2"/>
        <v>44.644615384615385</v>
      </c>
    </row>
    <row r="54" spans="1:8" x14ac:dyDescent="0.45">
      <c r="A54">
        <v>2016</v>
      </c>
      <c r="B54" t="s">
        <v>9</v>
      </c>
      <c r="C54">
        <v>1300</v>
      </c>
      <c r="D54">
        <v>10</v>
      </c>
      <c r="E54">
        <v>281.60000000000002</v>
      </c>
      <c r="F54" t="str">
        <f t="shared" si="0"/>
        <v>Höfuðborgarsvæðið</v>
      </c>
      <c r="G54">
        <f t="shared" si="1"/>
        <v>2816</v>
      </c>
      <c r="H54">
        <f t="shared" si="2"/>
        <v>433.23076923076923</v>
      </c>
    </row>
    <row r="55" spans="1:8" x14ac:dyDescent="0.45">
      <c r="A55">
        <v>2017</v>
      </c>
      <c r="B55" t="s">
        <v>9</v>
      </c>
      <c r="C55">
        <v>1300</v>
      </c>
      <c r="D55">
        <v>24</v>
      </c>
      <c r="E55">
        <v>82.49</v>
      </c>
      <c r="F55" t="str">
        <f t="shared" si="0"/>
        <v>Höfuðborgarsvæðið</v>
      </c>
      <c r="G55">
        <f t="shared" si="1"/>
        <v>1979.7599999999998</v>
      </c>
      <c r="H55">
        <f t="shared" si="2"/>
        <v>304.57846153846151</v>
      </c>
    </row>
    <row r="56" spans="1:8" x14ac:dyDescent="0.45">
      <c r="A56">
        <v>2018</v>
      </c>
      <c r="B56" t="s">
        <v>9</v>
      </c>
      <c r="C56">
        <v>1300</v>
      </c>
      <c r="D56">
        <v>4</v>
      </c>
      <c r="E56">
        <v>596.92999999999995</v>
      </c>
      <c r="F56" t="str">
        <f t="shared" si="0"/>
        <v>Höfuðborgarsvæðið</v>
      </c>
      <c r="G56">
        <f t="shared" si="1"/>
        <v>2387.7199999999998</v>
      </c>
      <c r="H56">
        <f t="shared" si="2"/>
        <v>367.34153846153845</v>
      </c>
    </row>
    <row r="57" spans="1:8" x14ac:dyDescent="0.45">
      <c r="A57">
        <v>2019</v>
      </c>
      <c r="B57" t="s">
        <v>9</v>
      </c>
      <c r="C57">
        <v>1300</v>
      </c>
      <c r="D57">
        <v>3</v>
      </c>
      <c r="E57">
        <v>1902.93</v>
      </c>
      <c r="F57" t="str">
        <f t="shared" si="0"/>
        <v>Höfuðborgarsvæðið</v>
      </c>
      <c r="G57">
        <f t="shared" si="1"/>
        <v>5708.79</v>
      </c>
      <c r="H57">
        <f t="shared" si="2"/>
        <v>878.27538461538461</v>
      </c>
    </row>
    <row r="58" spans="1:8" x14ac:dyDescent="0.45">
      <c r="A58">
        <v>2020</v>
      </c>
      <c r="B58" t="s">
        <v>9</v>
      </c>
      <c r="C58">
        <v>1300</v>
      </c>
      <c r="D58">
        <v>3</v>
      </c>
      <c r="E58">
        <v>309.02999999999997</v>
      </c>
      <c r="F58" t="str">
        <f t="shared" si="0"/>
        <v>Höfuðborgarsvæðið</v>
      </c>
      <c r="G58">
        <f t="shared" si="1"/>
        <v>927.08999999999992</v>
      </c>
      <c r="H58">
        <f t="shared" si="2"/>
        <v>142.62923076923076</v>
      </c>
    </row>
    <row r="59" spans="1:8" x14ac:dyDescent="0.45">
      <c r="A59">
        <v>2021</v>
      </c>
      <c r="B59" t="s">
        <v>9</v>
      </c>
      <c r="C59">
        <v>1300</v>
      </c>
      <c r="D59">
        <v>3</v>
      </c>
      <c r="E59">
        <v>108.73</v>
      </c>
      <c r="F59" t="str">
        <f t="shared" si="0"/>
        <v>Höfuðborgarsvæðið</v>
      </c>
      <c r="G59">
        <f t="shared" si="1"/>
        <v>326.19</v>
      </c>
      <c r="H59">
        <f t="shared" si="2"/>
        <v>50.183076923076925</v>
      </c>
    </row>
    <row r="60" spans="1:8" x14ac:dyDescent="0.45">
      <c r="A60">
        <v>2022</v>
      </c>
      <c r="B60" t="s">
        <v>9</v>
      </c>
      <c r="C60">
        <v>1300</v>
      </c>
      <c r="D60">
        <v>6</v>
      </c>
      <c r="E60">
        <v>614.23</v>
      </c>
      <c r="F60" t="str">
        <f t="shared" si="0"/>
        <v>Höfuðborgarsvæðið</v>
      </c>
      <c r="G60">
        <f t="shared" si="1"/>
        <v>3685.38</v>
      </c>
      <c r="H60">
        <f t="shared" si="2"/>
        <v>566.98153846153843</v>
      </c>
    </row>
    <row r="61" spans="1:8" x14ac:dyDescent="0.45">
      <c r="A61">
        <v>2023</v>
      </c>
      <c r="B61" t="s">
        <v>9</v>
      </c>
      <c r="C61">
        <v>1300</v>
      </c>
      <c r="D61">
        <v>7</v>
      </c>
      <c r="E61">
        <v>2788.4</v>
      </c>
      <c r="F61" t="str">
        <f t="shared" si="0"/>
        <v>Höfuðborgarsvæðið</v>
      </c>
      <c r="G61">
        <f t="shared" si="1"/>
        <v>19518.8</v>
      </c>
      <c r="H61">
        <f t="shared" si="2"/>
        <v>3002.8923076923074</v>
      </c>
    </row>
    <row r="62" spans="1:8" x14ac:dyDescent="0.45">
      <c r="A62">
        <v>2024</v>
      </c>
      <c r="B62" t="s">
        <v>9</v>
      </c>
      <c r="C62">
        <v>1300</v>
      </c>
      <c r="D62">
        <v>10</v>
      </c>
      <c r="E62">
        <v>310.77</v>
      </c>
      <c r="F62" t="str">
        <f t="shared" si="0"/>
        <v>Höfuðborgarsvæðið</v>
      </c>
      <c r="G62">
        <f t="shared" si="1"/>
        <v>3107.7</v>
      </c>
      <c r="H62">
        <f t="shared" si="2"/>
        <v>478.10769230769228</v>
      </c>
    </row>
    <row r="63" spans="1:8" x14ac:dyDescent="0.45">
      <c r="A63">
        <v>2006</v>
      </c>
      <c r="B63" t="s">
        <v>10</v>
      </c>
      <c r="C63">
        <v>1400</v>
      </c>
      <c r="D63">
        <v>319</v>
      </c>
      <c r="E63">
        <v>145.49</v>
      </c>
      <c r="F63" t="str">
        <f t="shared" si="0"/>
        <v>Höfuðborgarsvæðið</v>
      </c>
      <c r="G63">
        <f t="shared" si="1"/>
        <v>46411.310000000005</v>
      </c>
      <c r="H63">
        <f t="shared" si="2"/>
        <v>7140.2015384615388</v>
      </c>
    </row>
    <row r="64" spans="1:8" x14ac:dyDescent="0.45">
      <c r="A64">
        <v>2007</v>
      </c>
      <c r="B64" t="s">
        <v>10</v>
      </c>
      <c r="C64">
        <v>1400</v>
      </c>
      <c r="D64">
        <v>22</v>
      </c>
      <c r="E64">
        <v>136.93</v>
      </c>
      <c r="F64" t="str">
        <f t="shared" si="0"/>
        <v>Höfuðborgarsvæðið</v>
      </c>
      <c r="G64">
        <f t="shared" si="1"/>
        <v>3012.46</v>
      </c>
      <c r="H64">
        <f t="shared" si="2"/>
        <v>463.45538461538462</v>
      </c>
    </row>
    <row r="65" spans="1:8" x14ac:dyDescent="0.45">
      <c r="A65">
        <v>2008</v>
      </c>
      <c r="B65" t="s">
        <v>10</v>
      </c>
      <c r="C65">
        <v>1400</v>
      </c>
      <c r="D65">
        <v>28</v>
      </c>
      <c r="E65">
        <v>263.02999999999997</v>
      </c>
      <c r="F65" t="str">
        <f t="shared" si="0"/>
        <v>Höfuðborgarsvæðið</v>
      </c>
      <c r="G65">
        <f t="shared" si="1"/>
        <v>7364.8399999999992</v>
      </c>
      <c r="H65">
        <f t="shared" si="2"/>
        <v>1133.0523076923075</v>
      </c>
    </row>
    <row r="66" spans="1:8" x14ac:dyDescent="0.45">
      <c r="A66">
        <v>2009</v>
      </c>
      <c r="B66" t="s">
        <v>10</v>
      </c>
      <c r="C66">
        <v>1400</v>
      </c>
      <c r="D66">
        <v>23</v>
      </c>
      <c r="E66">
        <v>347.05</v>
      </c>
      <c r="F66" t="str">
        <f t="shared" si="0"/>
        <v>Höfuðborgarsvæðið</v>
      </c>
      <c r="G66">
        <f t="shared" si="1"/>
        <v>7982.1500000000005</v>
      </c>
      <c r="H66">
        <f t="shared" si="2"/>
        <v>1228.023076923077</v>
      </c>
    </row>
    <row r="67" spans="1:8" x14ac:dyDescent="0.45">
      <c r="A67">
        <v>2010</v>
      </c>
      <c r="B67" t="s">
        <v>10</v>
      </c>
      <c r="C67">
        <v>1400</v>
      </c>
      <c r="D67">
        <v>19</v>
      </c>
      <c r="E67">
        <v>499.69</v>
      </c>
      <c r="F67" t="str">
        <f t="shared" ref="F67:F130" si="3">IF(OR(B67="Reykjavíkurborg",B67="Kópavogsbær",B67="Seltjarnarnesbær",B67="Garðabær",B67="Hafnarfjarðarkaupstaður",B67="Mosfellsbær",B67="Kjósarhreppur"),"Höfuðborgarsvæðið",IF(OR(B67="Reykjanesbær",B67="Grindavíkurbær",B67="Sveitarfélagið Vogar",B67="Sveitarfélagið Álftanes",B67="Suðurnesjabær"),"Suðurnes",IF(OR(B67="Akraneskaupstaður",B67="Borgarbyggð",B67="Stykkishólmur",B67="Stykkishólmsbær",B67="Grundarfjarðarbær",B67="Snæfellsbær",B67="Eyja- og Miklaholtshreppur",B67="Skorradalshreppur",B67="Hvalfjarðarsveit",B67="Dalabyggð"),"Vesturland",IF(OR(B67="Ísafjarðarbær",B67="Bolungarvíkurkaupstaður",B67="Reykhólahreppur",B67="Vesturbyggð",B67="Súðavíkurhreppur",B67="Árneshreppur",B67="Kaldrananeshreppur",B67="Strandabyggð"),"Vestfirðir",IF(OR(B67="Skagafjörður",B67="Húnaþing vestra",B67="Sveitarfélagið Skagaströnd",B67="Húnabyggð"),"Norðurland vestra",IF(OR(B67="Akureyrarbær",B67="Akureyri",B67="Fjallabyggð",B67="Dalvíkurbyggð",B67="Eyjafjarðarsveit",B67="Hörgársveit",B67="Svalbarðsstrandarhreppur",B67="Grýtubakkahreppur",B67="Norðurþing",B67="Tjörneshreppur",B67="Þingeyjarsveit",B67="Langanesbyggð"),"Norðurland eystra",IF(OR(B67="Fjarðabyggð",B67="Fjarðarbyggð",B67="Múlaþing",B67="Vopnafjarðarhreppur",B67="Fljótsdalshreppur"),"Austurland",IF(OR(B67="Vestmannaeyjar",B67="Sveitarfélagið Árborg",B67="Sveitarfélagið Hornafjörður",B67="Mýrdalshreppur",B67="Skarftárhreppur",B67="Ásahreppur",B67="Rangárþing eystra",B67="Rangárþing ytra",B67="Hrunamannahreppur",B67="Hveragerði",B67="Sveitarfélagið Ölfus",B67="Grímsnes- og Grafningshreppur",B67="Skeiða- og Gnúpverjahreppur",B67="Bláskógabyggð",B67="Flóahreppur"),"Suðurland","Óþekkt"))))))))</f>
        <v>Höfuðborgarsvæðið</v>
      </c>
      <c r="G67">
        <f t="shared" ref="G67:G130" si="4">D67*E67</f>
        <v>9494.11</v>
      </c>
      <c r="H67">
        <f t="shared" ref="H67:H130" si="5">G67/6.5</f>
        <v>1460.6323076923077</v>
      </c>
    </row>
    <row r="68" spans="1:8" x14ac:dyDescent="0.45">
      <c r="A68">
        <v>2011</v>
      </c>
      <c r="B68" t="s">
        <v>10</v>
      </c>
      <c r="C68">
        <v>1400</v>
      </c>
      <c r="D68">
        <v>21</v>
      </c>
      <c r="E68">
        <v>1112.3599999999999</v>
      </c>
      <c r="F68" t="str">
        <f t="shared" si="3"/>
        <v>Höfuðborgarsvæðið</v>
      </c>
      <c r="G68">
        <f t="shared" si="4"/>
        <v>23359.559999999998</v>
      </c>
      <c r="H68">
        <f t="shared" si="5"/>
        <v>3593.7784615384612</v>
      </c>
    </row>
    <row r="69" spans="1:8" x14ac:dyDescent="0.45">
      <c r="A69">
        <v>2012</v>
      </c>
      <c r="B69" t="s">
        <v>10</v>
      </c>
      <c r="C69">
        <v>1400</v>
      </c>
      <c r="D69">
        <v>91</v>
      </c>
      <c r="E69">
        <v>318.41000000000003</v>
      </c>
      <c r="F69" t="str">
        <f t="shared" si="3"/>
        <v>Höfuðborgarsvæðið</v>
      </c>
      <c r="G69">
        <f t="shared" si="4"/>
        <v>28975.31</v>
      </c>
      <c r="H69">
        <f t="shared" si="5"/>
        <v>4457.74</v>
      </c>
    </row>
    <row r="70" spans="1:8" x14ac:dyDescent="0.45">
      <c r="A70">
        <v>2013</v>
      </c>
      <c r="B70" t="s">
        <v>10</v>
      </c>
      <c r="C70">
        <v>1400</v>
      </c>
      <c r="D70">
        <v>18</v>
      </c>
      <c r="E70">
        <v>201.48</v>
      </c>
      <c r="F70" t="str">
        <f t="shared" si="3"/>
        <v>Höfuðborgarsvæðið</v>
      </c>
      <c r="G70">
        <f t="shared" si="4"/>
        <v>3626.64</v>
      </c>
      <c r="H70">
        <f t="shared" si="5"/>
        <v>557.94461538461542</v>
      </c>
    </row>
    <row r="71" spans="1:8" x14ac:dyDescent="0.45">
      <c r="A71">
        <v>2014</v>
      </c>
      <c r="B71" t="s">
        <v>10</v>
      </c>
      <c r="C71">
        <v>1400</v>
      </c>
      <c r="D71">
        <v>118</v>
      </c>
      <c r="E71">
        <v>145.75</v>
      </c>
      <c r="F71" t="str">
        <f t="shared" si="3"/>
        <v>Höfuðborgarsvæðið</v>
      </c>
      <c r="G71">
        <f t="shared" si="4"/>
        <v>17198.5</v>
      </c>
      <c r="H71">
        <f t="shared" si="5"/>
        <v>2645.9230769230771</v>
      </c>
    </row>
    <row r="72" spans="1:8" x14ac:dyDescent="0.45">
      <c r="A72">
        <v>2015</v>
      </c>
      <c r="B72" t="s">
        <v>10</v>
      </c>
      <c r="C72">
        <v>1400</v>
      </c>
      <c r="D72">
        <v>25</v>
      </c>
      <c r="E72">
        <v>352.78</v>
      </c>
      <c r="F72" t="str">
        <f t="shared" si="3"/>
        <v>Höfuðborgarsvæðið</v>
      </c>
      <c r="G72">
        <f t="shared" si="4"/>
        <v>8819.5</v>
      </c>
      <c r="H72">
        <f t="shared" si="5"/>
        <v>1356.8461538461538</v>
      </c>
    </row>
    <row r="73" spans="1:8" x14ac:dyDescent="0.45">
      <c r="A73">
        <v>2016</v>
      </c>
      <c r="B73" t="s">
        <v>10</v>
      </c>
      <c r="C73">
        <v>1400</v>
      </c>
      <c r="D73">
        <v>53</v>
      </c>
      <c r="E73">
        <v>495.54</v>
      </c>
      <c r="F73" t="str">
        <f t="shared" si="3"/>
        <v>Höfuðborgarsvæðið</v>
      </c>
      <c r="G73">
        <f t="shared" si="4"/>
        <v>26263.620000000003</v>
      </c>
      <c r="H73">
        <f t="shared" si="5"/>
        <v>4040.5569230769233</v>
      </c>
    </row>
    <row r="74" spans="1:8" x14ac:dyDescent="0.45">
      <c r="A74">
        <v>2017</v>
      </c>
      <c r="B74" t="s">
        <v>10</v>
      </c>
      <c r="C74">
        <v>1400</v>
      </c>
      <c r="D74">
        <v>9</v>
      </c>
      <c r="E74">
        <v>429.58</v>
      </c>
      <c r="F74" t="str">
        <f t="shared" si="3"/>
        <v>Höfuðborgarsvæðið</v>
      </c>
      <c r="G74">
        <f t="shared" si="4"/>
        <v>3866.22</v>
      </c>
      <c r="H74">
        <f t="shared" si="5"/>
        <v>594.8030769230769</v>
      </c>
    </row>
    <row r="75" spans="1:8" x14ac:dyDescent="0.45">
      <c r="A75">
        <v>2018</v>
      </c>
      <c r="B75" t="s">
        <v>10</v>
      </c>
      <c r="C75">
        <v>1400</v>
      </c>
      <c r="D75">
        <v>14</v>
      </c>
      <c r="E75">
        <v>233.59</v>
      </c>
      <c r="F75" t="str">
        <f t="shared" si="3"/>
        <v>Höfuðborgarsvæðið</v>
      </c>
      <c r="G75">
        <f t="shared" si="4"/>
        <v>3270.26</v>
      </c>
      <c r="H75">
        <f t="shared" si="5"/>
        <v>503.11692307692311</v>
      </c>
    </row>
    <row r="76" spans="1:8" x14ac:dyDescent="0.45">
      <c r="A76">
        <v>2019</v>
      </c>
      <c r="B76" t="s">
        <v>10</v>
      </c>
      <c r="C76">
        <v>1400</v>
      </c>
      <c r="D76">
        <v>82</v>
      </c>
      <c r="E76">
        <v>191.92</v>
      </c>
      <c r="F76" t="str">
        <f t="shared" si="3"/>
        <v>Höfuðborgarsvæðið</v>
      </c>
      <c r="G76">
        <f t="shared" si="4"/>
        <v>15737.439999999999</v>
      </c>
      <c r="H76">
        <f t="shared" si="5"/>
        <v>2421.144615384615</v>
      </c>
    </row>
    <row r="77" spans="1:8" x14ac:dyDescent="0.45">
      <c r="A77">
        <v>2020</v>
      </c>
      <c r="B77" t="s">
        <v>10</v>
      </c>
      <c r="C77">
        <v>1400</v>
      </c>
      <c r="D77">
        <v>32</v>
      </c>
      <c r="E77">
        <v>416.61</v>
      </c>
      <c r="F77" t="str">
        <f t="shared" si="3"/>
        <v>Höfuðborgarsvæðið</v>
      </c>
      <c r="G77">
        <f t="shared" si="4"/>
        <v>13331.52</v>
      </c>
      <c r="H77">
        <f t="shared" si="5"/>
        <v>2051.0030769230771</v>
      </c>
    </row>
    <row r="78" spans="1:8" x14ac:dyDescent="0.45">
      <c r="A78">
        <v>2021</v>
      </c>
      <c r="B78" t="s">
        <v>10</v>
      </c>
      <c r="C78">
        <v>1400</v>
      </c>
      <c r="D78">
        <v>168</v>
      </c>
      <c r="E78">
        <v>218.86</v>
      </c>
      <c r="F78" t="str">
        <f t="shared" si="3"/>
        <v>Höfuðborgarsvæðið</v>
      </c>
      <c r="G78">
        <f t="shared" si="4"/>
        <v>36768.480000000003</v>
      </c>
      <c r="H78">
        <f t="shared" si="5"/>
        <v>5656.6892307692315</v>
      </c>
    </row>
    <row r="79" spans="1:8" x14ac:dyDescent="0.45">
      <c r="A79">
        <v>2022</v>
      </c>
      <c r="B79" t="s">
        <v>10</v>
      </c>
      <c r="C79">
        <v>1400</v>
      </c>
      <c r="D79">
        <v>188</v>
      </c>
      <c r="E79">
        <v>133.44</v>
      </c>
      <c r="F79" t="str">
        <f t="shared" si="3"/>
        <v>Höfuðborgarsvæðið</v>
      </c>
      <c r="G79">
        <f t="shared" si="4"/>
        <v>25086.720000000001</v>
      </c>
      <c r="H79">
        <f t="shared" si="5"/>
        <v>3859.4953846153849</v>
      </c>
    </row>
    <row r="80" spans="1:8" x14ac:dyDescent="0.45">
      <c r="A80">
        <v>2023</v>
      </c>
      <c r="B80" t="s">
        <v>10</v>
      </c>
      <c r="C80">
        <v>1400</v>
      </c>
      <c r="D80">
        <v>228</v>
      </c>
      <c r="E80">
        <v>141.18</v>
      </c>
      <c r="F80" t="str">
        <f t="shared" si="3"/>
        <v>Höfuðborgarsvæðið</v>
      </c>
      <c r="G80">
        <f t="shared" si="4"/>
        <v>32189.040000000001</v>
      </c>
      <c r="H80">
        <f t="shared" si="5"/>
        <v>4952.16</v>
      </c>
    </row>
    <row r="81" spans="1:8" x14ac:dyDescent="0.45">
      <c r="A81">
        <v>2024</v>
      </c>
      <c r="B81" t="s">
        <v>10</v>
      </c>
      <c r="C81">
        <v>1400</v>
      </c>
      <c r="D81">
        <v>191</v>
      </c>
      <c r="E81">
        <v>135.88999999999999</v>
      </c>
      <c r="F81" t="str">
        <f t="shared" si="3"/>
        <v>Höfuðborgarsvæðið</v>
      </c>
      <c r="G81">
        <f t="shared" si="4"/>
        <v>25954.989999999998</v>
      </c>
      <c r="H81">
        <f t="shared" si="5"/>
        <v>3993.0753846153843</v>
      </c>
    </row>
    <row r="82" spans="1:8" x14ac:dyDescent="0.45">
      <c r="A82">
        <v>2006</v>
      </c>
      <c r="B82" t="s">
        <v>11</v>
      </c>
      <c r="C82">
        <v>1604</v>
      </c>
      <c r="D82">
        <v>11</v>
      </c>
      <c r="E82">
        <v>455.46</v>
      </c>
      <c r="F82" t="str">
        <f t="shared" si="3"/>
        <v>Höfuðborgarsvæðið</v>
      </c>
      <c r="G82">
        <f t="shared" si="4"/>
        <v>5010.0599999999995</v>
      </c>
      <c r="H82">
        <f t="shared" si="5"/>
        <v>770.77846153846144</v>
      </c>
    </row>
    <row r="83" spans="1:8" x14ac:dyDescent="0.45">
      <c r="A83">
        <v>2007</v>
      </c>
      <c r="B83" t="s">
        <v>11</v>
      </c>
      <c r="C83">
        <v>1604</v>
      </c>
      <c r="D83">
        <v>22</v>
      </c>
      <c r="E83">
        <v>299.54000000000002</v>
      </c>
      <c r="F83" t="str">
        <f t="shared" si="3"/>
        <v>Höfuðborgarsvæðið</v>
      </c>
      <c r="G83">
        <f t="shared" si="4"/>
        <v>6589.88</v>
      </c>
      <c r="H83">
        <f t="shared" si="5"/>
        <v>1013.8276923076924</v>
      </c>
    </row>
    <row r="84" spans="1:8" x14ac:dyDescent="0.45">
      <c r="A84">
        <v>2008</v>
      </c>
      <c r="B84" t="s">
        <v>11</v>
      </c>
      <c r="C84">
        <v>1604</v>
      </c>
      <c r="D84">
        <v>35</v>
      </c>
      <c r="E84">
        <v>333.38</v>
      </c>
      <c r="F84" t="str">
        <f t="shared" si="3"/>
        <v>Höfuðborgarsvæðið</v>
      </c>
      <c r="G84">
        <f t="shared" si="4"/>
        <v>11668.3</v>
      </c>
      <c r="H84">
        <f t="shared" si="5"/>
        <v>1795.1230769230767</v>
      </c>
    </row>
    <row r="85" spans="1:8" x14ac:dyDescent="0.45">
      <c r="A85">
        <v>2009</v>
      </c>
      <c r="B85" t="s">
        <v>11</v>
      </c>
      <c r="C85">
        <v>1604</v>
      </c>
      <c r="D85">
        <v>5</v>
      </c>
      <c r="E85">
        <v>260.11</v>
      </c>
      <c r="F85" t="str">
        <f t="shared" si="3"/>
        <v>Höfuðborgarsvæðið</v>
      </c>
      <c r="G85">
        <f t="shared" si="4"/>
        <v>1300.5500000000002</v>
      </c>
      <c r="H85">
        <f t="shared" si="5"/>
        <v>200.0846153846154</v>
      </c>
    </row>
    <row r="86" spans="1:8" x14ac:dyDescent="0.45">
      <c r="A86">
        <v>2010</v>
      </c>
      <c r="B86" t="s">
        <v>11</v>
      </c>
      <c r="C86">
        <v>1604</v>
      </c>
      <c r="D86">
        <v>23</v>
      </c>
      <c r="E86">
        <v>279.75</v>
      </c>
      <c r="F86" t="str">
        <f t="shared" si="3"/>
        <v>Höfuðborgarsvæðið</v>
      </c>
      <c r="G86">
        <f t="shared" si="4"/>
        <v>6434.25</v>
      </c>
      <c r="H86">
        <f t="shared" si="5"/>
        <v>989.88461538461536</v>
      </c>
    </row>
    <row r="87" spans="1:8" x14ac:dyDescent="0.45">
      <c r="A87">
        <v>2011</v>
      </c>
      <c r="B87" t="s">
        <v>11</v>
      </c>
      <c r="C87">
        <v>1604</v>
      </c>
      <c r="D87">
        <v>3</v>
      </c>
      <c r="E87">
        <v>8</v>
      </c>
      <c r="F87" t="str">
        <f t="shared" si="3"/>
        <v>Höfuðborgarsvæðið</v>
      </c>
      <c r="G87">
        <f t="shared" si="4"/>
        <v>24</v>
      </c>
      <c r="H87">
        <f t="shared" si="5"/>
        <v>3.6923076923076925</v>
      </c>
    </row>
    <row r="88" spans="1:8" x14ac:dyDescent="0.45">
      <c r="A88">
        <v>2012</v>
      </c>
      <c r="B88" t="s">
        <v>11</v>
      </c>
      <c r="C88">
        <v>1604</v>
      </c>
      <c r="D88">
        <v>18</v>
      </c>
      <c r="E88">
        <v>105.16</v>
      </c>
      <c r="F88" t="str">
        <f t="shared" si="3"/>
        <v>Höfuðborgarsvæðið</v>
      </c>
      <c r="G88">
        <f t="shared" si="4"/>
        <v>1892.8799999999999</v>
      </c>
      <c r="H88">
        <f t="shared" si="5"/>
        <v>291.21230769230766</v>
      </c>
    </row>
    <row r="89" spans="1:8" x14ac:dyDescent="0.45">
      <c r="A89">
        <v>2013</v>
      </c>
      <c r="B89" t="s">
        <v>11</v>
      </c>
      <c r="C89">
        <v>1604</v>
      </c>
      <c r="D89">
        <v>7</v>
      </c>
      <c r="E89">
        <v>751.01</v>
      </c>
      <c r="F89" t="str">
        <f t="shared" si="3"/>
        <v>Höfuðborgarsvæðið</v>
      </c>
      <c r="G89">
        <f t="shared" si="4"/>
        <v>5257.07</v>
      </c>
      <c r="H89">
        <f t="shared" si="5"/>
        <v>808.78</v>
      </c>
    </row>
    <row r="90" spans="1:8" x14ac:dyDescent="0.45">
      <c r="A90">
        <v>2014</v>
      </c>
      <c r="B90" t="s">
        <v>11</v>
      </c>
      <c r="C90">
        <v>1604</v>
      </c>
      <c r="D90">
        <v>5</v>
      </c>
      <c r="E90">
        <v>49.49</v>
      </c>
      <c r="F90" t="str">
        <f t="shared" si="3"/>
        <v>Höfuðborgarsvæðið</v>
      </c>
      <c r="G90">
        <f t="shared" si="4"/>
        <v>247.45000000000002</v>
      </c>
      <c r="H90">
        <f t="shared" si="5"/>
        <v>38.069230769230771</v>
      </c>
    </row>
    <row r="91" spans="1:8" x14ac:dyDescent="0.45">
      <c r="A91">
        <v>2015</v>
      </c>
      <c r="B91" t="s">
        <v>11</v>
      </c>
      <c r="C91">
        <v>1604</v>
      </c>
      <c r="D91">
        <v>56</v>
      </c>
      <c r="E91">
        <v>114.34</v>
      </c>
      <c r="F91" t="str">
        <f t="shared" si="3"/>
        <v>Höfuðborgarsvæðið</v>
      </c>
      <c r="G91">
        <f t="shared" si="4"/>
        <v>6403.04</v>
      </c>
      <c r="H91">
        <f t="shared" si="5"/>
        <v>985.08307692307687</v>
      </c>
    </row>
    <row r="92" spans="1:8" x14ac:dyDescent="0.45">
      <c r="A92">
        <v>2016</v>
      </c>
      <c r="B92" t="s">
        <v>11</v>
      </c>
      <c r="C92">
        <v>1604</v>
      </c>
      <c r="D92">
        <v>46</v>
      </c>
      <c r="E92">
        <v>58.67</v>
      </c>
      <c r="F92" t="str">
        <f t="shared" si="3"/>
        <v>Höfuðborgarsvæðið</v>
      </c>
      <c r="G92">
        <f t="shared" si="4"/>
        <v>2698.82</v>
      </c>
      <c r="H92">
        <f t="shared" si="5"/>
        <v>415.20307692307694</v>
      </c>
    </row>
    <row r="93" spans="1:8" x14ac:dyDescent="0.45">
      <c r="A93">
        <v>2017</v>
      </c>
      <c r="B93" t="s">
        <v>11</v>
      </c>
      <c r="C93">
        <v>1604</v>
      </c>
      <c r="D93">
        <v>70</v>
      </c>
      <c r="E93">
        <v>98.43</v>
      </c>
      <c r="F93" t="str">
        <f t="shared" si="3"/>
        <v>Höfuðborgarsvæðið</v>
      </c>
      <c r="G93">
        <f t="shared" si="4"/>
        <v>6890.1</v>
      </c>
      <c r="H93">
        <f t="shared" si="5"/>
        <v>1060.0153846153846</v>
      </c>
    </row>
    <row r="94" spans="1:8" x14ac:dyDescent="0.45">
      <c r="A94">
        <v>2018</v>
      </c>
      <c r="B94" t="s">
        <v>11</v>
      </c>
      <c r="C94">
        <v>1604</v>
      </c>
      <c r="D94">
        <v>8</v>
      </c>
      <c r="E94">
        <v>395.94</v>
      </c>
      <c r="F94" t="str">
        <f t="shared" si="3"/>
        <v>Höfuðborgarsvæðið</v>
      </c>
      <c r="G94">
        <f t="shared" si="4"/>
        <v>3167.52</v>
      </c>
      <c r="H94">
        <f t="shared" si="5"/>
        <v>487.31076923076921</v>
      </c>
    </row>
    <row r="95" spans="1:8" x14ac:dyDescent="0.45">
      <c r="A95">
        <v>2019</v>
      </c>
      <c r="B95" t="s">
        <v>11</v>
      </c>
      <c r="C95">
        <v>1604</v>
      </c>
      <c r="D95">
        <v>38</v>
      </c>
      <c r="E95">
        <v>377.1</v>
      </c>
      <c r="F95" t="str">
        <f t="shared" si="3"/>
        <v>Höfuðborgarsvæðið</v>
      </c>
      <c r="G95">
        <f t="shared" si="4"/>
        <v>14329.800000000001</v>
      </c>
      <c r="H95">
        <f t="shared" si="5"/>
        <v>2204.5846153846155</v>
      </c>
    </row>
    <row r="96" spans="1:8" x14ac:dyDescent="0.45">
      <c r="A96">
        <v>2020</v>
      </c>
      <c r="B96" t="s">
        <v>11</v>
      </c>
      <c r="C96">
        <v>1604</v>
      </c>
      <c r="D96">
        <v>27</v>
      </c>
      <c r="E96">
        <v>212.13</v>
      </c>
      <c r="F96" t="str">
        <f t="shared" si="3"/>
        <v>Höfuðborgarsvæðið</v>
      </c>
      <c r="G96">
        <f t="shared" si="4"/>
        <v>5727.51</v>
      </c>
      <c r="H96">
        <f t="shared" si="5"/>
        <v>881.15538461538461</v>
      </c>
    </row>
    <row r="97" spans="1:8" x14ac:dyDescent="0.45">
      <c r="A97">
        <v>2021</v>
      </c>
      <c r="B97" t="s">
        <v>11</v>
      </c>
      <c r="C97">
        <v>1604</v>
      </c>
      <c r="D97">
        <v>35</v>
      </c>
      <c r="E97">
        <v>496.69</v>
      </c>
      <c r="F97" t="str">
        <f t="shared" si="3"/>
        <v>Höfuðborgarsvæðið</v>
      </c>
      <c r="G97">
        <f t="shared" si="4"/>
        <v>17384.150000000001</v>
      </c>
      <c r="H97">
        <f t="shared" si="5"/>
        <v>2674.4846153846156</v>
      </c>
    </row>
    <row r="98" spans="1:8" x14ac:dyDescent="0.45">
      <c r="A98">
        <v>2022</v>
      </c>
      <c r="B98" t="s">
        <v>11</v>
      </c>
      <c r="C98">
        <v>1604</v>
      </c>
      <c r="D98">
        <v>196</v>
      </c>
      <c r="E98">
        <v>109.73</v>
      </c>
      <c r="F98" t="str">
        <f t="shared" si="3"/>
        <v>Höfuðborgarsvæðið</v>
      </c>
      <c r="G98">
        <f t="shared" si="4"/>
        <v>21507.08</v>
      </c>
      <c r="H98">
        <f t="shared" si="5"/>
        <v>3308.7815384615387</v>
      </c>
    </row>
    <row r="99" spans="1:8" x14ac:dyDescent="0.45">
      <c r="A99">
        <v>2023</v>
      </c>
      <c r="B99" t="s">
        <v>11</v>
      </c>
      <c r="C99">
        <v>1604</v>
      </c>
      <c r="D99">
        <v>119</v>
      </c>
      <c r="E99">
        <v>103.29</v>
      </c>
      <c r="F99" t="str">
        <f t="shared" si="3"/>
        <v>Höfuðborgarsvæðið</v>
      </c>
      <c r="G99">
        <f t="shared" si="4"/>
        <v>12291.51</v>
      </c>
      <c r="H99">
        <f t="shared" si="5"/>
        <v>1891.0015384615385</v>
      </c>
    </row>
    <row r="100" spans="1:8" x14ac:dyDescent="0.45">
      <c r="A100">
        <v>2024</v>
      </c>
      <c r="B100" t="s">
        <v>11</v>
      </c>
      <c r="C100">
        <v>1604</v>
      </c>
      <c r="D100">
        <v>64</v>
      </c>
      <c r="E100">
        <v>92.69</v>
      </c>
      <c r="F100" t="str">
        <f t="shared" si="3"/>
        <v>Höfuðborgarsvæðið</v>
      </c>
      <c r="G100">
        <f t="shared" si="4"/>
        <v>5932.16</v>
      </c>
      <c r="H100">
        <f t="shared" si="5"/>
        <v>912.64</v>
      </c>
    </row>
    <row r="101" spans="1:8" x14ac:dyDescent="0.45">
      <c r="A101">
        <v>2006</v>
      </c>
      <c r="B101" t="s">
        <v>12</v>
      </c>
      <c r="C101">
        <v>1606</v>
      </c>
      <c r="D101">
        <v>1</v>
      </c>
      <c r="E101">
        <v>568.79999999999995</v>
      </c>
      <c r="F101" t="str">
        <f t="shared" si="3"/>
        <v>Höfuðborgarsvæðið</v>
      </c>
      <c r="G101">
        <f t="shared" si="4"/>
        <v>568.79999999999995</v>
      </c>
      <c r="H101">
        <f t="shared" si="5"/>
        <v>87.507692307692295</v>
      </c>
    </row>
    <row r="102" spans="1:8" x14ac:dyDescent="0.45">
      <c r="A102">
        <v>2007</v>
      </c>
      <c r="B102" t="s">
        <v>12</v>
      </c>
      <c r="C102">
        <v>1606</v>
      </c>
      <c r="D102">
        <v>4</v>
      </c>
      <c r="E102">
        <v>127.53</v>
      </c>
      <c r="F102" t="str">
        <f t="shared" si="3"/>
        <v>Höfuðborgarsvæðið</v>
      </c>
      <c r="G102">
        <f t="shared" si="4"/>
        <v>510.12</v>
      </c>
      <c r="H102">
        <f t="shared" si="5"/>
        <v>78.48</v>
      </c>
    </row>
    <row r="103" spans="1:8" x14ac:dyDescent="0.45">
      <c r="A103">
        <v>2010</v>
      </c>
      <c r="B103" t="s">
        <v>12</v>
      </c>
      <c r="C103">
        <v>1606</v>
      </c>
      <c r="D103">
        <v>1</v>
      </c>
      <c r="E103">
        <v>298</v>
      </c>
      <c r="F103" t="str">
        <f t="shared" si="3"/>
        <v>Höfuðborgarsvæðið</v>
      </c>
      <c r="G103">
        <f t="shared" si="4"/>
        <v>298</v>
      </c>
      <c r="H103">
        <f t="shared" si="5"/>
        <v>45.846153846153847</v>
      </c>
    </row>
    <row r="104" spans="1:8" x14ac:dyDescent="0.45">
      <c r="A104">
        <v>2015</v>
      </c>
      <c r="B104" t="s">
        <v>12</v>
      </c>
      <c r="C104">
        <v>1606</v>
      </c>
      <c r="D104">
        <v>1</v>
      </c>
      <c r="E104">
        <v>42</v>
      </c>
      <c r="F104" t="str">
        <f t="shared" si="3"/>
        <v>Höfuðborgarsvæðið</v>
      </c>
      <c r="G104">
        <f t="shared" si="4"/>
        <v>42</v>
      </c>
      <c r="H104">
        <f t="shared" si="5"/>
        <v>6.4615384615384617</v>
      </c>
    </row>
    <row r="105" spans="1:8" x14ac:dyDescent="0.45">
      <c r="A105">
        <v>2017</v>
      </c>
      <c r="B105" t="s">
        <v>12</v>
      </c>
      <c r="C105">
        <v>1606</v>
      </c>
      <c r="D105">
        <v>2</v>
      </c>
      <c r="E105">
        <v>38.08</v>
      </c>
      <c r="F105" t="str">
        <f t="shared" si="3"/>
        <v>Höfuðborgarsvæðið</v>
      </c>
      <c r="G105">
        <f t="shared" si="4"/>
        <v>76.16</v>
      </c>
      <c r="H105">
        <f t="shared" si="5"/>
        <v>11.716923076923077</v>
      </c>
    </row>
    <row r="106" spans="1:8" x14ac:dyDescent="0.45">
      <c r="A106">
        <v>2018</v>
      </c>
      <c r="B106" t="s">
        <v>12</v>
      </c>
      <c r="C106">
        <v>1606</v>
      </c>
      <c r="D106">
        <v>2</v>
      </c>
      <c r="E106">
        <v>185.1</v>
      </c>
      <c r="F106" t="str">
        <f t="shared" si="3"/>
        <v>Höfuðborgarsvæðið</v>
      </c>
      <c r="G106">
        <f t="shared" si="4"/>
        <v>370.2</v>
      </c>
      <c r="H106">
        <f t="shared" si="5"/>
        <v>56.95384615384615</v>
      </c>
    </row>
    <row r="107" spans="1:8" x14ac:dyDescent="0.45">
      <c r="A107">
        <v>2020</v>
      </c>
      <c r="B107" t="s">
        <v>12</v>
      </c>
      <c r="C107">
        <v>1606</v>
      </c>
      <c r="D107">
        <v>1</v>
      </c>
      <c r="E107">
        <v>46.5</v>
      </c>
      <c r="F107" t="str">
        <f t="shared" si="3"/>
        <v>Höfuðborgarsvæðið</v>
      </c>
      <c r="G107">
        <f t="shared" si="4"/>
        <v>46.5</v>
      </c>
      <c r="H107">
        <f t="shared" si="5"/>
        <v>7.1538461538461542</v>
      </c>
    </row>
    <row r="108" spans="1:8" x14ac:dyDescent="0.45">
      <c r="A108">
        <v>2022</v>
      </c>
      <c r="B108" t="s">
        <v>12</v>
      </c>
      <c r="C108">
        <v>1606</v>
      </c>
      <c r="D108">
        <v>2</v>
      </c>
      <c r="E108">
        <v>86.38</v>
      </c>
      <c r="F108" t="str">
        <f t="shared" si="3"/>
        <v>Höfuðborgarsvæðið</v>
      </c>
      <c r="G108">
        <f t="shared" si="4"/>
        <v>172.76</v>
      </c>
      <c r="H108">
        <f t="shared" si="5"/>
        <v>26.578461538461536</v>
      </c>
    </row>
    <row r="109" spans="1:8" x14ac:dyDescent="0.45">
      <c r="A109">
        <v>2006</v>
      </c>
      <c r="B109" t="s">
        <v>13</v>
      </c>
      <c r="C109">
        <v>2000</v>
      </c>
      <c r="D109">
        <v>18</v>
      </c>
      <c r="E109">
        <v>180.07</v>
      </c>
      <c r="F109" t="str">
        <f t="shared" si="3"/>
        <v>Suðurnes</v>
      </c>
      <c r="G109">
        <f t="shared" si="4"/>
        <v>3241.2599999999998</v>
      </c>
      <c r="H109">
        <f t="shared" si="5"/>
        <v>498.65538461538461</v>
      </c>
    </row>
    <row r="110" spans="1:8" x14ac:dyDescent="0.45">
      <c r="A110">
        <v>2007</v>
      </c>
      <c r="B110" t="s">
        <v>13</v>
      </c>
      <c r="C110">
        <v>2000</v>
      </c>
      <c r="D110">
        <v>13</v>
      </c>
      <c r="E110">
        <v>246.21</v>
      </c>
      <c r="F110" t="str">
        <f t="shared" si="3"/>
        <v>Suðurnes</v>
      </c>
      <c r="G110">
        <f t="shared" si="4"/>
        <v>3200.73</v>
      </c>
      <c r="H110">
        <f t="shared" si="5"/>
        <v>492.42</v>
      </c>
    </row>
    <row r="111" spans="1:8" x14ac:dyDescent="0.45">
      <c r="A111">
        <v>2008</v>
      </c>
      <c r="B111" t="s">
        <v>13</v>
      </c>
      <c r="C111">
        <v>2000</v>
      </c>
      <c r="D111">
        <v>49</v>
      </c>
      <c r="E111">
        <v>1220.52</v>
      </c>
      <c r="F111" t="str">
        <f t="shared" si="3"/>
        <v>Suðurnes</v>
      </c>
      <c r="G111">
        <f t="shared" si="4"/>
        <v>59805.479999999996</v>
      </c>
      <c r="H111">
        <f t="shared" si="5"/>
        <v>9200.8430769230763</v>
      </c>
    </row>
    <row r="112" spans="1:8" x14ac:dyDescent="0.45">
      <c r="A112">
        <v>2009</v>
      </c>
      <c r="B112" t="s">
        <v>13</v>
      </c>
      <c r="C112">
        <v>2000</v>
      </c>
      <c r="D112">
        <v>27</v>
      </c>
      <c r="E112">
        <v>1326.74</v>
      </c>
      <c r="F112" t="str">
        <f t="shared" si="3"/>
        <v>Suðurnes</v>
      </c>
      <c r="G112">
        <f t="shared" si="4"/>
        <v>35821.980000000003</v>
      </c>
      <c r="H112">
        <f t="shared" si="5"/>
        <v>5511.0738461538467</v>
      </c>
    </row>
    <row r="113" spans="1:8" x14ac:dyDescent="0.45">
      <c r="A113">
        <v>2010</v>
      </c>
      <c r="B113" t="s">
        <v>13</v>
      </c>
      <c r="C113">
        <v>2000</v>
      </c>
      <c r="D113">
        <v>45</v>
      </c>
      <c r="E113">
        <v>560.26</v>
      </c>
      <c r="F113" t="str">
        <f t="shared" si="3"/>
        <v>Suðurnes</v>
      </c>
      <c r="G113">
        <f t="shared" si="4"/>
        <v>25211.7</v>
      </c>
      <c r="H113">
        <f t="shared" si="5"/>
        <v>3878.7230769230769</v>
      </c>
    </row>
    <row r="114" spans="1:8" x14ac:dyDescent="0.45">
      <c r="A114">
        <v>2011</v>
      </c>
      <c r="B114" t="s">
        <v>13</v>
      </c>
      <c r="C114">
        <v>2000</v>
      </c>
      <c r="D114">
        <v>52</v>
      </c>
      <c r="E114">
        <v>622.54999999999995</v>
      </c>
      <c r="F114" t="str">
        <f t="shared" si="3"/>
        <v>Suðurnes</v>
      </c>
      <c r="G114">
        <f t="shared" si="4"/>
        <v>32372.6</v>
      </c>
      <c r="H114">
        <f t="shared" si="5"/>
        <v>4980.3999999999996</v>
      </c>
    </row>
    <row r="115" spans="1:8" x14ac:dyDescent="0.45">
      <c r="A115">
        <v>2012</v>
      </c>
      <c r="B115" t="s">
        <v>13</v>
      </c>
      <c r="C115">
        <v>2000</v>
      </c>
      <c r="D115">
        <v>14</v>
      </c>
      <c r="E115">
        <v>225.9</v>
      </c>
      <c r="F115" t="str">
        <f t="shared" si="3"/>
        <v>Suðurnes</v>
      </c>
      <c r="G115">
        <f t="shared" si="4"/>
        <v>3162.6</v>
      </c>
      <c r="H115">
        <f t="shared" si="5"/>
        <v>486.55384615384617</v>
      </c>
    </row>
    <row r="116" spans="1:8" x14ac:dyDescent="0.45">
      <c r="A116">
        <v>2013</v>
      </c>
      <c r="B116" t="s">
        <v>13</v>
      </c>
      <c r="C116">
        <v>2000</v>
      </c>
      <c r="D116">
        <v>16</v>
      </c>
      <c r="E116">
        <v>1011.73</v>
      </c>
      <c r="F116" t="str">
        <f t="shared" si="3"/>
        <v>Suðurnes</v>
      </c>
      <c r="G116">
        <f t="shared" si="4"/>
        <v>16187.68</v>
      </c>
      <c r="H116">
        <f t="shared" si="5"/>
        <v>2490.4123076923079</v>
      </c>
    </row>
    <row r="117" spans="1:8" x14ac:dyDescent="0.45">
      <c r="A117">
        <v>2014</v>
      </c>
      <c r="B117" t="s">
        <v>13</v>
      </c>
      <c r="C117">
        <v>2000</v>
      </c>
      <c r="D117">
        <v>17</v>
      </c>
      <c r="E117">
        <v>414.39</v>
      </c>
      <c r="F117" t="str">
        <f t="shared" si="3"/>
        <v>Suðurnes</v>
      </c>
      <c r="G117">
        <f t="shared" si="4"/>
        <v>7044.63</v>
      </c>
      <c r="H117">
        <f t="shared" si="5"/>
        <v>1083.7892307692307</v>
      </c>
    </row>
    <row r="118" spans="1:8" x14ac:dyDescent="0.45">
      <c r="A118">
        <v>2015</v>
      </c>
      <c r="B118" t="s">
        <v>13</v>
      </c>
      <c r="C118">
        <v>2000</v>
      </c>
      <c r="D118">
        <v>15</v>
      </c>
      <c r="E118">
        <v>1224.56</v>
      </c>
      <c r="F118" t="str">
        <f t="shared" si="3"/>
        <v>Suðurnes</v>
      </c>
      <c r="G118">
        <f t="shared" si="4"/>
        <v>18368.399999999998</v>
      </c>
      <c r="H118">
        <f t="shared" si="5"/>
        <v>2825.9076923076918</v>
      </c>
    </row>
    <row r="119" spans="1:8" x14ac:dyDescent="0.45">
      <c r="A119">
        <v>2016</v>
      </c>
      <c r="B119" t="s">
        <v>13</v>
      </c>
      <c r="C119">
        <v>2000</v>
      </c>
      <c r="D119">
        <v>23</v>
      </c>
      <c r="E119">
        <v>298.25</v>
      </c>
      <c r="F119" t="str">
        <f t="shared" si="3"/>
        <v>Suðurnes</v>
      </c>
      <c r="G119">
        <f t="shared" si="4"/>
        <v>6859.75</v>
      </c>
      <c r="H119">
        <f t="shared" si="5"/>
        <v>1055.3461538461538</v>
      </c>
    </row>
    <row r="120" spans="1:8" x14ac:dyDescent="0.45">
      <c r="A120">
        <v>2017</v>
      </c>
      <c r="B120" t="s">
        <v>13</v>
      </c>
      <c r="C120">
        <v>2000</v>
      </c>
      <c r="D120">
        <v>6</v>
      </c>
      <c r="E120">
        <v>952.17</v>
      </c>
      <c r="F120" t="str">
        <f t="shared" si="3"/>
        <v>Suðurnes</v>
      </c>
      <c r="G120">
        <f t="shared" si="4"/>
        <v>5713.0199999999995</v>
      </c>
      <c r="H120">
        <f t="shared" si="5"/>
        <v>878.92615384615374</v>
      </c>
    </row>
    <row r="121" spans="1:8" x14ac:dyDescent="0.45">
      <c r="A121">
        <v>2018</v>
      </c>
      <c r="B121" t="s">
        <v>13</v>
      </c>
      <c r="C121">
        <v>2000</v>
      </c>
      <c r="D121">
        <v>38</v>
      </c>
      <c r="E121">
        <v>227.45</v>
      </c>
      <c r="F121" t="str">
        <f t="shared" si="3"/>
        <v>Suðurnes</v>
      </c>
      <c r="G121">
        <f t="shared" si="4"/>
        <v>8643.1</v>
      </c>
      <c r="H121">
        <f t="shared" si="5"/>
        <v>1329.7076923076925</v>
      </c>
    </row>
    <row r="122" spans="1:8" x14ac:dyDescent="0.45">
      <c r="A122">
        <v>2019</v>
      </c>
      <c r="B122" t="s">
        <v>13</v>
      </c>
      <c r="C122">
        <v>2000</v>
      </c>
      <c r="D122">
        <v>16</v>
      </c>
      <c r="E122">
        <v>750.96</v>
      </c>
      <c r="F122" t="str">
        <f t="shared" si="3"/>
        <v>Suðurnes</v>
      </c>
      <c r="G122">
        <f t="shared" si="4"/>
        <v>12015.36</v>
      </c>
      <c r="H122">
        <f t="shared" si="5"/>
        <v>1848.5169230769231</v>
      </c>
    </row>
    <row r="123" spans="1:8" x14ac:dyDescent="0.45">
      <c r="A123">
        <v>2020</v>
      </c>
      <c r="B123" t="s">
        <v>13</v>
      </c>
      <c r="C123">
        <v>2000</v>
      </c>
      <c r="D123">
        <v>14</v>
      </c>
      <c r="E123">
        <v>162.47999999999999</v>
      </c>
      <c r="F123" t="str">
        <f t="shared" si="3"/>
        <v>Suðurnes</v>
      </c>
      <c r="G123">
        <f t="shared" si="4"/>
        <v>2274.7199999999998</v>
      </c>
      <c r="H123">
        <f t="shared" si="5"/>
        <v>349.95692307692303</v>
      </c>
    </row>
    <row r="124" spans="1:8" x14ac:dyDescent="0.45">
      <c r="A124">
        <v>2021</v>
      </c>
      <c r="B124" t="s">
        <v>13</v>
      </c>
      <c r="C124">
        <v>2000</v>
      </c>
      <c r="D124">
        <v>98</v>
      </c>
      <c r="E124">
        <v>199</v>
      </c>
      <c r="F124" t="str">
        <f t="shared" si="3"/>
        <v>Suðurnes</v>
      </c>
      <c r="G124">
        <f t="shared" si="4"/>
        <v>19502</v>
      </c>
      <c r="H124">
        <f t="shared" si="5"/>
        <v>3000.3076923076924</v>
      </c>
    </row>
    <row r="125" spans="1:8" x14ac:dyDescent="0.45">
      <c r="A125">
        <v>2022</v>
      </c>
      <c r="B125" t="s">
        <v>13</v>
      </c>
      <c r="C125">
        <v>2000</v>
      </c>
      <c r="D125">
        <v>73</v>
      </c>
      <c r="E125">
        <v>462.07</v>
      </c>
      <c r="F125" t="str">
        <f t="shared" si="3"/>
        <v>Suðurnes</v>
      </c>
      <c r="G125">
        <f t="shared" si="4"/>
        <v>33731.11</v>
      </c>
      <c r="H125">
        <f t="shared" si="5"/>
        <v>5189.4015384615386</v>
      </c>
    </row>
    <row r="126" spans="1:8" x14ac:dyDescent="0.45">
      <c r="A126">
        <v>2023</v>
      </c>
      <c r="B126" t="s">
        <v>13</v>
      </c>
      <c r="C126">
        <v>2000</v>
      </c>
      <c r="D126">
        <v>43</v>
      </c>
      <c r="E126">
        <v>135.94999999999999</v>
      </c>
      <c r="F126" t="str">
        <f t="shared" si="3"/>
        <v>Suðurnes</v>
      </c>
      <c r="G126">
        <f t="shared" si="4"/>
        <v>5845.8499999999995</v>
      </c>
      <c r="H126">
        <f t="shared" si="5"/>
        <v>899.36153846153843</v>
      </c>
    </row>
    <row r="127" spans="1:8" x14ac:dyDescent="0.45">
      <c r="A127">
        <v>2024</v>
      </c>
      <c r="B127" t="s">
        <v>13</v>
      </c>
      <c r="C127">
        <v>2000</v>
      </c>
      <c r="D127">
        <v>61</v>
      </c>
      <c r="E127">
        <v>160.76</v>
      </c>
      <c r="F127" t="str">
        <f t="shared" si="3"/>
        <v>Suðurnes</v>
      </c>
      <c r="G127">
        <f t="shared" si="4"/>
        <v>9806.3599999999988</v>
      </c>
      <c r="H127">
        <f t="shared" si="5"/>
        <v>1508.6707692307691</v>
      </c>
    </row>
    <row r="128" spans="1:8" x14ac:dyDescent="0.45">
      <c r="A128">
        <v>2006</v>
      </c>
      <c r="B128" t="s">
        <v>14</v>
      </c>
      <c r="C128">
        <v>2300</v>
      </c>
      <c r="D128">
        <v>4</v>
      </c>
      <c r="E128">
        <v>265.56</v>
      </c>
      <c r="F128" t="str">
        <f t="shared" si="3"/>
        <v>Suðurnes</v>
      </c>
      <c r="G128">
        <f t="shared" si="4"/>
        <v>1062.24</v>
      </c>
      <c r="H128">
        <f t="shared" si="5"/>
        <v>163.42153846153846</v>
      </c>
    </row>
    <row r="129" spans="1:8" x14ac:dyDescent="0.45">
      <c r="A129">
        <v>2007</v>
      </c>
      <c r="B129" t="s">
        <v>14</v>
      </c>
      <c r="C129">
        <v>2300</v>
      </c>
      <c r="D129">
        <v>16</v>
      </c>
      <c r="E129">
        <v>133.28</v>
      </c>
      <c r="F129" t="str">
        <f t="shared" si="3"/>
        <v>Suðurnes</v>
      </c>
      <c r="G129">
        <f t="shared" si="4"/>
        <v>2132.48</v>
      </c>
      <c r="H129">
        <f t="shared" si="5"/>
        <v>328.07384615384615</v>
      </c>
    </row>
    <row r="130" spans="1:8" x14ac:dyDescent="0.45">
      <c r="A130">
        <v>2008</v>
      </c>
      <c r="B130" t="s">
        <v>14</v>
      </c>
      <c r="C130">
        <v>2300</v>
      </c>
      <c r="D130">
        <v>4</v>
      </c>
      <c r="E130">
        <v>820.13</v>
      </c>
      <c r="F130" t="str">
        <f t="shared" si="3"/>
        <v>Suðurnes</v>
      </c>
      <c r="G130">
        <f t="shared" si="4"/>
        <v>3280.52</v>
      </c>
      <c r="H130">
        <f t="shared" si="5"/>
        <v>504.69538461538463</v>
      </c>
    </row>
    <row r="131" spans="1:8" x14ac:dyDescent="0.45">
      <c r="A131">
        <v>2009</v>
      </c>
      <c r="B131" t="s">
        <v>14</v>
      </c>
      <c r="C131">
        <v>2300</v>
      </c>
      <c r="D131">
        <v>19</v>
      </c>
      <c r="E131">
        <v>313.35000000000002</v>
      </c>
      <c r="F131" t="str">
        <f t="shared" ref="F131:F194" si="6">IF(OR(B131="Reykjavíkurborg",B131="Kópavogsbær",B131="Seltjarnarnesbær",B131="Garðabær",B131="Hafnarfjarðarkaupstaður",B131="Mosfellsbær",B131="Kjósarhreppur"),"Höfuðborgarsvæðið",IF(OR(B131="Reykjanesbær",B131="Grindavíkurbær",B131="Sveitarfélagið Vogar",B131="Sveitarfélagið Álftanes",B131="Suðurnesjabær"),"Suðurnes",IF(OR(B131="Akraneskaupstaður",B131="Borgarbyggð",B131="Stykkishólmur",B131="Stykkishólmsbær",B131="Grundarfjarðarbær",B131="Snæfellsbær",B131="Eyja- og Miklaholtshreppur",B131="Skorradalshreppur",B131="Hvalfjarðarsveit",B131="Dalabyggð"),"Vesturland",IF(OR(B131="Ísafjarðarbær",B131="Bolungarvíkurkaupstaður",B131="Reykhólahreppur",B131="Vesturbyggð",B131="Súðavíkurhreppur",B131="Árneshreppur",B131="Kaldrananeshreppur",B131="Strandabyggð"),"Vestfirðir",IF(OR(B131="Skagafjörður",B131="Húnaþing vestra",B131="Sveitarfélagið Skagaströnd",B131="Húnabyggð"),"Norðurland vestra",IF(OR(B131="Akureyrarbær",B131="Akureyri",B131="Fjallabyggð",B131="Dalvíkurbyggð",B131="Eyjafjarðarsveit",B131="Hörgársveit",B131="Svalbarðsstrandarhreppur",B131="Grýtubakkahreppur",B131="Norðurþing",B131="Tjörneshreppur",B131="Þingeyjarsveit",B131="Langanesbyggð"),"Norðurland eystra",IF(OR(B131="Fjarðabyggð",B131="Fjarðarbyggð",B131="Múlaþing",B131="Vopnafjarðarhreppur",B131="Fljótsdalshreppur"),"Austurland",IF(OR(B131="Vestmannaeyjar",B131="Sveitarfélagið Árborg",B131="Sveitarfélagið Hornafjörður",B131="Mýrdalshreppur",B131="Skarftárhreppur",B131="Ásahreppur",B131="Rangárþing eystra",B131="Rangárþing ytra",B131="Hrunamannahreppur",B131="Hveragerði",B131="Sveitarfélagið Ölfus",B131="Grímsnes- og Grafningshreppur",B131="Skeiða- og Gnúpverjahreppur",B131="Bláskógabyggð",B131="Flóahreppur"),"Suðurland","Óþekkt"))))))))</f>
        <v>Suðurnes</v>
      </c>
      <c r="G131">
        <f t="shared" ref="G131:G194" si="7">D131*E131</f>
        <v>5953.6500000000005</v>
      </c>
      <c r="H131">
        <f t="shared" ref="H131:H194" si="8">G131/6.5</f>
        <v>915.94615384615395</v>
      </c>
    </row>
    <row r="132" spans="1:8" x14ac:dyDescent="0.45">
      <c r="A132">
        <v>2010</v>
      </c>
      <c r="B132" t="s">
        <v>14</v>
      </c>
      <c r="C132">
        <v>2300</v>
      </c>
      <c r="D132">
        <v>8</v>
      </c>
      <c r="E132">
        <v>367.27</v>
      </c>
      <c r="F132" t="str">
        <f t="shared" si="6"/>
        <v>Suðurnes</v>
      </c>
      <c r="G132">
        <f t="shared" si="7"/>
        <v>2938.16</v>
      </c>
      <c r="H132">
        <f t="shared" si="8"/>
        <v>452.02461538461534</v>
      </c>
    </row>
    <row r="133" spans="1:8" x14ac:dyDescent="0.45">
      <c r="A133">
        <v>2011</v>
      </c>
      <c r="B133" t="s">
        <v>14</v>
      </c>
      <c r="C133">
        <v>2300</v>
      </c>
      <c r="D133">
        <v>3</v>
      </c>
      <c r="E133">
        <v>200.18</v>
      </c>
      <c r="F133" t="str">
        <f t="shared" si="6"/>
        <v>Suðurnes</v>
      </c>
      <c r="G133">
        <f t="shared" si="7"/>
        <v>600.54</v>
      </c>
      <c r="H133">
        <f t="shared" si="8"/>
        <v>92.390769230769223</v>
      </c>
    </row>
    <row r="134" spans="1:8" x14ac:dyDescent="0.45">
      <c r="A134">
        <v>2012</v>
      </c>
      <c r="B134" t="s">
        <v>14</v>
      </c>
      <c r="C134">
        <v>2300</v>
      </c>
      <c r="D134">
        <v>4</v>
      </c>
      <c r="E134">
        <v>152.41</v>
      </c>
      <c r="F134" t="str">
        <f t="shared" si="6"/>
        <v>Suðurnes</v>
      </c>
      <c r="G134">
        <f t="shared" si="7"/>
        <v>609.64</v>
      </c>
      <c r="H134">
        <f t="shared" si="8"/>
        <v>93.790769230769229</v>
      </c>
    </row>
    <row r="135" spans="1:8" x14ac:dyDescent="0.45">
      <c r="A135">
        <v>2013</v>
      </c>
      <c r="B135" t="s">
        <v>14</v>
      </c>
      <c r="C135">
        <v>2300</v>
      </c>
      <c r="D135">
        <v>8</v>
      </c>
      <c r="E135">
        <v>491.64</v>
      </c>
      <c r="F135" t="str">
        <f t="shared" si="6"/>
        <v>Suðurnes</v>
      </c>
      <c r="G135">
        <f t="shared" si="7"/>
        <v>3933.12</v>
      </c>
      <c r="H135">
        <f t="shared" si="8"/>
        <v>605.09538461538455</v>
      </c>
    </row>
    <row r="136" spans="1:8" x14ac:dyDescent="0.45">
      <c r="A136">
        <v>2014</v>
      </c>
      <c r="B136" t="s">
        <v>14</v>
      </c>
      <c r="C136">
        <v>2300</v>
      </c>
      <c r="D136">
        <v>3</v>
      </c>
      <c r="E136">
        <v>1598.93</v>
      </c>
      <c r="F136" t="str">
        <f t="shared" si="6"/>
        <v>Suðurnes</v>
      </c>
      <c r="G136">
        <f t="shared" si="7"/>
        <v>4796.79</v>
      </c>
      <c r="H136">
        <f t="shared" si="8"/>
        <v>737.96769230769235</v>
      </c>
    </row>
    <row r="137" spans="1:8" x14ac:dyDescent="0.45">
      <c r="A137">
        <v>2015</v>
      </c>
      <c r="B137" t="s">
        <v>14</v>
      </c>
      <c r="C137">
        <v>2300</v>
      </c>
      <c r="D137">
        <v>3</v>
      </c>
      <c r="E137">
        <v>979.4</v>
      </c>
      <c r="F137" t="str">
        <f t="shared" si="6"/>
        <v>Suðurnes</v>
      </c>
      <c r="G137">
        <f t="shared" si="7"/>
        <v>2938.2</v>
      </c>
      <c r="H137">
        <f t="shared" si="8"/>
        <v>452.03076923076918</v>
      </c>
    </row>
    <row r="138" spans="1:8" x14ac:dyDescent="0.45">
      <c r="A138">
        <v>2016</v>
      </c>
      <c r="B138" t="s">
        <v>14</v>
      </c>
      <c r="C138">
        <v>2300</v>
      </c>
      <c r="D138">
        <v>5</v>
      </c>
      <c r="E138">
        <v>217.4</v>
      </c>
      <c r="F138" t="str">
        <f t="shared" si="6"/>
        <v>Suðurnes</v>
      </c>
      <c r="G138">
        <f t="shared" si="7"/>
        <v>1087</v>
      </c>
      <c r="H138">
        <f t="shared" si="8"/>
        <v>167.23076923076923</v>
      </c>
    </row>
    <row r="139" spans="1:8" x14ac:dyDescent="0.45">
      <c r="A139">
        <v>2017</v>
      </c>
      <c r="B139" t="s">
        <v>14</v>
      </c>
      <c r="C139">
        <v>2300</v>
      </c>
      <c r="D139">
        <v>13</v>
      </c>
      <c r="E139">
        <v>77.62</v>
      </c>
      <c r="F139" t="str">
        <f t="shared" si="6"/>
        <v>Suðurnes</v>
      </c>
      <c r="G139">
        <f t="shared" si="7"/>
        <v>1009.0600000000001</v>
      </c>
      <c r="H139">
        <f t="shared" si="8"/>
        <v>155.24</v>
      </c>
    </row>
    <row r="140" spans="1:8" x14ac:dyDescent="0.45">
      <c r="A140">
        <v>2018</v>
      </c>
      <c r="B140" t="s">
        <v>14</v>
      </c>
      <c r="C140">
        <v>2300</v>
      </c>
      <c r="D140">
        <v>4</v>
      </c>
      <c r="E140">
        <v>530.35</v>
      </c>
      <c r="F140" t="str">
        <f t="shared" si="6"/>
        <v>Suðurnes</v>
      </c>
      <c r="G140">
        <f t="shared" si="7"/>
        <v>2121.4</v>
      </c>
      <c r="H140">
        <f t="shared" si="8"/>
        <v>326.3692307692308</v>
      </c>
    </row>
    <row r="141" spans="1:8" x14ac:dyDescent="0.45">
      <c r="A141">
        <v>2019</v>
      </c>
      <c r="B141" t="s">
        <v>14</v>
      </c>
      <c r="C141">
        <v>2300</v>
      </c>
      <c r="D141">
        <v>8</v>
      </c>
      <c r="E141">
        <v>89.84</v>
      </c>
      <c r="F141" t="str">
        <f t="shared" si="6"/>
        <v>Suðurnes</v>
      </c>
      <c r="G141">
        <f t="shared" si="7"/>
        <v>718.72</v>
      </c>
      <c r="H141">
        <f t="shared" si="8"/>
        <v>110.5723076923077</v>
      </c>
    </row>
    <row r="142" spans="1:8" x14ac:dyDescent="0.45">
      <c r="A142">
        <v>2020</v>
      </c>
      <c r="B142" t="s">
        <v>14</v>
      </c>
      <c r="C142">
        <v>2300</v>
      </c>
      <c r="D142">
        <v>2</v>
      </c>
      <c r="E142">
        <v>1182.0999999999999</v>
      </c>
      <c r="F142" t="str">
        <f t="shared" si="6"/>
        <v>Suðurnes</v>
      </c>
      <c r="G142">
        <f t="shared" si="7"/>
        <v>2364.1999999999998</v>
      </c>
      <c r="H142">
        <f t="shared" si="8"/>
        <v>363.72307692307692</v>
      </c>
    </row>
    <row r="143" spans="1:8" x14ac:dyDescent="0.45">
      <c r="A143">
        <v>2021</v>
      </c>
      <c r="B143" t="s">
        <v>14</v>
      </c>
      <c r="C143">
        <v>2300</v>
      </c>
      <c r="D143">
        <v>11</v>
      </c>
      <c r="E143">
        <v>90.34</v>
      </c>
      <c r="F143" t="str">
        <f t="shared" si="6"/>
        <v>Suðurnes</v>
      </c>
      <c r="G143">
        <f t="shared" si="7"/>
        <v>993.74</v>
      </c>
      <c r="H143">
        <f t="shared" si="8"/>
        <v>152.88307692307691</v>
      </c>
    </row>
    <row r="144" spans="1:8" x14ac:dyDescent="0.45">
      <c r="A144">
        <v>2023</v>
      </c>
      <c r="B144" t="s">
        <v>14</v>
      </c>
      <c r="C144">
        <v>2300</v>
      </c>
      <c r="D144">
        <v>16</v>
      </c>
      <c r="E144">
        <v>58.14</v>
      </c>
      <c r="F144" t="str">
        <f t="shared" si="6"/>
        <v>Suðurnes</v>
      </c>
      <c r="G144">
        <f t="shared" si="7"/>
        <v>930.24</v>
      </c>
      <c r="H144">
        <f t="shared" si="8"/>
        <v>143.11384615384617</v>
      </c>
    </row>
    <row r="145" spans="1:8" x14ac:dyDescent="0.45">
      <c r="A145">
        <v>2024</v>
      </c>
      <c r="B145" t="s">
        <v>14</v>
      </c>
      <c r="C145">
        <v>2300</v>
      </c>
      <c r="D145">
        <v>4</v>
      </c>
      <c r="E145">
        <v>471.96</v>
      </c>
      <c r="F145" t="str">
        <f t="shared" si="6"/>
        <v>Suðurnes</v>
      </c>
      <c r="G145">
        <f t="shared" si="7"/>
        <v>1887.84</v>
      </c>
      <c r="H145">
        <f t="shared" si="8"/>
        <v>290.43692307692305</v>
      </c>
    </row>
    <row r="146" spans="1:8" x14ac:dyDescent="0.45">
      <c r="A146">
        <v>2006</v>
      </c>
      <c r="B146" t="s">
        <v>15</v>
      </c>
      <c r="C146">
        <v>2506</v>
      </c>
      <c r="D146">
        <v>1</v>
      </c>
      <c r="E146">
        <v>201.3</v>
      </c>
      <c r="F146" t="str">
        <f t="shared" si="6"/>
        <v>Suðurnes</v>
      </c>
      <c r="G146">
        <f t="shared" si="7"/>
        <v>201.3</v>
      </c>
      <c r="H146">
        <f t="shared" si="8"/>
        <v>30.969230769230769</v>
      </c>
    </row>
    <row r="147" spans="1:8" x14ac:dyDescent="0.45">
      <c r="A147">
        <v>2007</v>
      </c>
      <c r="B147" t="s">
        <v>15</v>
      </c>
      <c r="C147">
        <v>2506</v>
      </c>
      <c r="D147">
        <v>3</v>
      </c>
      <c r="E147">
        <v>978.57</v>
      </c>
      <c r="F147" t="str">
        <f t="shared" si="6"/>
        <v>Suðurnes</v>
      </c>
      <c r="G147">
        <f t="shared" si="7"/>
        <v>2935.71</v>
      </c>
      <c r="H147">
        <f t="shared" si="8"/>
        <v>451.6476923076923</v>
      </c>
    </row>
    <row r="148" spans="1:8" x14ac:dyDescent="0.45">
      <c r="A148">
        <v>2008</v>
      </c>
      <c r="B148" t="s">
        <v>15</v>
      </c>
      <c r="C148">
        <v>2506</v>
      </c>
      <c r="D148">
        <v>1</v>
      </c>
      <c r="E148">
        <v>624.4</v>
      </c>
      <c r="F148" t="str">
        <f t="shared" si="6"/>
        <v>Suðurnes</v>
      </c>
      <c r="G148">
        <f t="shared" si="7"/>
        <v>624.4</v>
      </c>
      <c r="H148">
        <f t="shared" si="8"/>
        <v>96.061538461538461</v>
      </c>
    </row>
    <row r="149" spans="1:8" x14ac:dyDescent="0.45">
      <c r="A149">
        <v>2009</v>
      </c>
      <c r="B149" t="s">
        <v>15</v>
      </c>
      <c r="C149">
        <v>2506</v>
      </c>
      <c r="D149">
        <v>3</v>
      </c>
      <c r="E149">
        <v>235.03</v>
      </c>
      <c r="F149" t="str">
        <f t="shared" si="6"/>
        <v>Suðurnes</v>
      </c>
      <c r="G149">
        <f t="shared" si="7"/>
        <v>705.09</v>
      </c>
      <c r="H149">
        <f t="shared" si="8"/>
        <v>108.47538461538463</v>
      </c>
    </row>
    <row r="150" spans="1:8" x14ac:dyDescent="0.45">
      <c r="A150">
        <v>2010</v>
      </c>
      <c r="B150" t="s">
        <v>15</v>
      </c>
      <c r="C150">
        <v>2506</v>
      </c>
      <c r="D150">
        <v>6</v>
      </c>
      <c r="E150">
        <v>268.88</v>
      </c>
      <c r="F150" t="str">
        <f t="shared" si="6"/>
        <v>Suðurnes</v>
      </c>
      <c r="G150">
        <f t="shared" si="7"/>
        <v>1613.28</v>
      </c>
      <c r="H150">
        <f t="shared" si="8"/>
        <v>248.19692307692307</v>
      </c>
    </row>
    <row r="151" spans="1:8" x14ac:dyDescent="0.45">
      <c r="A151">
        <v>2013</v>
      </c>
      <c r="B151" t="s">
        <v>15</v>
      </c>
      <c r="C151">
        <v>2506</v>
      </c>
      <c r="D151">
        <v>1</v>
      </c>
      <c r="E151">
        <v>1851.5</v>
      </c>
      <c r="F151" t="str">
        <f t="shared" si="6"/>
        <v>Suðurnes</v>
      </c>
      <c r="G151">
        <f t="shared" si="7"/>
        <v>1851.5</v>
      </c>
      <c r="H151">
        <f t="shared" si="8"/>
        <v>284.84615384615387</v>
      </c>
    </row>
    <row r="152" spans="1:8" x14ac:dyDescent="0.45">
      <c r="A152">
        <v>2014</v>
      </c>
      <c r="B152" t="s">
        <v>15</v>
      </c>
      <c r="C152">
        <v>2506</v>
      </c>
      <c r="D152">
        <v>1</v>
      </c>
      <c r="E152">
        <v>44.5</v>
      </c>
      <c r="F152" t="str">
        <f t="shared" si="6"/>
        <v>Suðurnes</v>
      </c>
      <c r="G152">
        <f t="shared" si="7"/>
        <v>44.5</v>
      </c>
      <c r="H152">
        <f t="shared" si="8"/>
        <v>6.8461538461538458</v>
      </c>
    </row>
    <row r="153" spans="1:8" x14ac:dyDescent="0.45">
      <c r="A153">
        <v>2015</v>
      </c>
      <c r="B153" t="s">
        <v>15</v>
      </c>
      <c r="C153">
        <v>2506</v>
      </c>
      <c r="D153">
        <v>2</v>
      </c>
      <c r="E153">
        <v>13.63</v>
      </c>
      <c r="F153" t="str">
        <f t="shared" si="6"/>
        <v>Suðurnes</v>
      </c>
      <c r="G153">
        <f t="shared" si="7"/>
        <v>27.26</v>
      </c>
      <c r="H153">
        <f t="shared" si="8"/>
        <v>4.1938461538461542</v>
      </c>
    </row>
    <row r="154" spans="1:8" x14ac:dyDescent="0.45">
      <c r="A154">
        <v>2016</v>
      </c>
      <c r="B154" t="s">
        <v>15</v>
      </c>
      <c r="C154">
        <v>2506</v>
      </c>
      <c r="D154">
        <v>3</v>
      </c>
      <c r="E154">
        <v>89.35</v>
      </c>
      <c r="F154" t="str">
        <f t="shared" si="6"/>
        <v>Suðurnes</v>
      </c>
      <c r="G154">
        <f t="shared" si="7"/>
        <v>268.04999999999995</v>
      </c>
      <c r="H154">
        <f t="shared" si="8"/>
        <v>41.238461538461529</v>
      </c>
    </row>
    <row r="155" spans="1:8" x14ac:dyDescent="0.45">
      <c r="A155">
        <v>2017</v>
      </c>
      <c r="B155" t="s">
        <v>15</v>
      </c>
      <c r="C155">
        <v>2506</v>
      </c>
      <c r="D155">
        <v>1</v>
      </c>
      <c r="E155">
        <v>36.799999999999997</v>
      </c>
      <c r="F155" t="str">
        <f t="shared" si="6"/>
        <v>Suðurnes</v>
      </c>
      <c r="G155">
        <f t="shared" si="7"/>
        <v>36.799999999999997</v>
      </c>
      <c r="H155">
        <f t="shared" si="8"/>
        <v>5.661538461538461</v>
      </c>
    </row>
    <row r="156" spans="1:8" x14ac:dyDescent="0.45">
      <c r="A156">
        <v>2018</v>
      </c>
      <c r="B156" t="s">
        <v>15</v>
      </c>
      <c r="C156">
        <v>2506</v>
      </c>
      <c r="D156">
        <v>2</v>
      </c>
      <c r="E156">
        <v>83.45</v>
      </c>
      <c r="F156" t="str">
        <f t="shared" si="6"/>
        <v>Suðurnes</v>
      </c>
      <c r="G156">
        <f t="shared" si="7"/>
        <v>166.9</v>
      </c>
      <c r="H156">
        <f t="shared" si="8"/>
        <v>25.676923076923078</v>
      </c>
    </row>
    <row r="157" spans="1:8" x14ac:dyDescent="0.45">
      <c r="A157">
        <v>2019</v>
      </c>
      <c r="B157" t="s">
        <v>15</v>
      </c>
      <c r="C157">
        <v>2506</v>
      </c>
      <c r="D157">
        <v>3</v>
      </c>
      <c r="E157">
        <v>237.2</v>
      </c>
      <c r="F157" t="str">
        <f t="shared" si="6"/>
        <v>Suðurnes</v>
      </c>
      <c r="G157">
        <f t="shared" si="7"/>
        <v>711.59999999999991</v>
      </c>
      <c r="H157">
        <f t="shared" si="8"/>
        <v>109.47692307692306</v>
      </c>
    </row>
    <row r="158" spans="1:8" x14ac:dyDescent="0.45">
      <c r="A158">
        <v>2020</v>
      </c>
      <c r="B158" t="s">
        <v>15</v>
      </c>
      <c r="C158">
        <v>2506</v>
      </c>
      <c r="D158">
        <v>1</v>
      </c>
      <c r="E158">
        <v>300</v>
      </c>
      <c r="F158" t="str">
        <f t="shared" si="6"/>
        <v>Suðurnes</v>
      </c>
      <c r="G158">
        <f t="shared" si="7"/>
        <v>300</v>
      </c>
      <c r="H158">
        <f t="shared" si="8"/>
        <v>46.153846153846153</v>
      </c>
    </row>
    <row r="159" spans="1:8" x14ac:dyDescent="0.45">
      <c r="A159">
        <v>2021</v>
      </c>
      <c r="B159" t="s">
        <v>15</v>
      </c>
      <c r="C159">
        <v>2506</v>
      </c>
      <c r="D159">
        <v>1</v>
      </c>
      <c r="E159">
        <v>282.5</v>
      </c>
      <c r="F159" t="str">
        <f t="shared" si="6"/>
        <v>Suðurnes</v>
      </c>
      <c r="G159">
        <f t="shared" si="7"/>
        <v>282.5</v>
      </c>
      <c r="H159">
        <f t="shared" si="8"/>
        <v>43.46153846153846</v>
      </c>
    </row>
    <row r="160" spans="1:8" x14ac:dyDescent="0.45">
      <c r="A160">
        <v>2024</v>
      </c>
      <c r="B160" t="s">
        <v>15</v>
      </c>
      <c r="C160">
        <v>2506</v>
      </c>
      <c r="D160">
        <v>14</v>
      </c>
      <c r="E160">
        <v>190.87</v>
      </c>
      <c r="F160" t="str">
        <f t="shared" si="6"/>
        <v>Suðurnes</v>
      </c>
      <c r="G160">
        <f t="shared" si="7"/>
        <v>2672.1800000000003</v>
      </c>
      <c r="H160">
        <f t="shared" si="8"/>
        <v>411.10461538461544</v>
      </c>
    </row>
    <row r="161" spans="1:8" x14ac:dyDescent="0.45">
      <c r="A161">
        <v>2007</v>
      </c>
      <c r="B161" t="s">
        <v>16</v>
      </c>
      <c r="C161">
        <v>2508</v>
      </c>
      <c r="D161">
        <v>2</v>
      </c>
      <c r="E161">
        <v>66.34</v>
      </c>
      <c r="F161" t="str">
        <f t="shared" si="6"/>
        <v>Suðurnes</v>
      </c>
      <c r="G161">
        <f t="shared" si="7"/>
        <v>132.68</v>
      </c>
      <c r="H161">
        <f t="shared" si="8"/>
        <v>20.412307692307692</v>
      </c>
    </row>
    <row r="162" spans="1:8" x14ac:dyDescent="0.45">
      <c r="A162">
        <v>2008</v>
      </c>
      <c r="B162" t="s">
        <v>16</v>
      </c>
      <c r="C162">
        <v>2508</v>
      </c>
      <c r="D162">
        <v>1</v>
      </c>
      <c r="E162">
        <v>272.8</v>
      </c>
      <c r="F162" t="str">
        <f t="shared" si="6"/>
        <v>Suðurnes</v>
      </c>
      <c r="G162">
        <f t="shared" si="7"/>
        <v>272.8</v>
      </c>
      <c r="H162">
        <f t="shared" si="8"/>
        <v>41.969230769230769</v>
      </c>
    </row>
    <row r="163" spans="1:8" x14ac:dyDescent="0.45">
      <c r="A163">
        <v>2009</v>
      </c>
      <c r="B163" t="s">
        <v>16</v>
      </c>
      <c r="C163">
        <v>2508</v>
      </c>
      <c r="D163">
        <v>1</v>
      </c>
      <c r="E163">
        <v>0</v>
      </c>
      <c r="F163" t="str">
        <f t="shared" si="6"/>
        <v>Suðurnes</v>
      </c>
      <c r="G163">
        <f t="shared" si="7"/>
        <v>0</v>
      </c>
      <c r="H163">
        <f t="shared" si="8"/>
        <v>0</v>
      </c>
    </row>
    <row r="164" spans="1:8" x14ac:dyDescent="0.45">
      <c r="A164">
        <v>2010</v>
      </c>
      <c r="B164" t="s">
        <v>16</v>
      </c>
      <c r="C164">
        <v>2508</v>
      </c>
      <c r="D164">
        <v>1</v>
      </c>
      <c r="E164">
        <v>2596.4</v>
      </c>
      <c r="F164" t="str">
        <f t="shared" si="6"/>
        <v>Suðurnes</v>
      </c>
      <c r="G164">
        <f t="shared" si="7"/>
        <v>2596.4</v>
      </c>
      <c r="H164">
        <f t="shared" si="8"/>
        <v>399.44615384615383</v>
      </c>
    </row>
    <row r="165" spans="1:8" x14ac:dyDescent="0.45">
      <c r="A165">
        <v>2006</v>
      </c>
      <c r="B165" t="s">
        <v>17</v>
      </c>
      <c r="C165">
        <v>2510</v>
      </c>
      <c r="D165">
        <v>8</v>
      </c>
      <c r="E165">
        <v>473.84</v>
      </c>
      <c r="F165" t="str">
        <f t="shared" si="6"/>
        <v>Suðurnes</v>
      </c>
      <c r="G165">
        <f t="shared" si="7"/>
        <v>3790.72</v>
      </c>
      <c r="H165">
        <f t="shared" si="8"/>
        <v>583.18769230769226</v>
      </c>
    </row>
    <row r="166" spans="1:8" x14ac:dyDescent="0.45">
      <c r="A166">
        <v>2007</v>
      </c>
      <c r="B166" t="s">
        <v>17</v>
      </c>
      <c r="C166">
        <v>2510</v>
      </c>
      <c r="D166">
        <v>5</v>
      </c>
      <c r="E166">
        <v>935.07</v>
      </c>
      <c r="F166" t="str">
        <f t="shared" si="6"/>
        <v>Suðurnes</v>
      </c>
      <c r="G166">
        <f t="shared" si="7"/>
        <v>4675.3500000000004</v>
      </c>
      <c r="H166">
        <f t="shared" si="8"/>
        <v>719.28461538461545</v>
      </c>
    </row>
    <row r="167" spans="1:8" x14ac:dyDescent="0.45">
      <c r="A167">
        <v>2008</v>
      </c>
      <c r="B167" t="s">
        <v>17</v>
      </c>
      <c r="C167">
        <v>2510</v>
      </c>
      <c r="D167">
        <v>7</v>
      </c>
      <c r="E167">
        <v>136.19</v>
      </c>
      <c r="F167" t="str">
        <f t="shared" si="6"/>
        <v>Suðurnes</v>
      </c>
      <c r="G167">
        <f t="shared" si="7"/>
        <v>953.32999999999993</v>
      </c>
      <c r="H167">
        <f t="shared" si="8"/>
        <v>146.66615384615383</v>
      </c>
    </row>
    <row r="168" spans="1:8" x14ac:dyDescent="0.45">
      <c r="A168">
        <v>2009</v>
      </c>
      <c r="B168" t="s">
        <v>17</v>
      </c>
      <c r="C168">
        <v>2510</v>
      </c>
      <c r="D168">
        <v>12</v>
      </c>
      <c r="E168">
        <v>587.59</v>
      </c>
      <c r="F168" t="str">
        <f t="shared" si="6"/>
        <v>Suðurnes</v>
      </c>
      <c r="G168">
        <f t="shared" si="7"/>
        <v>7051.08</v>
      </c>
      <c r="H168">
        <f t="shared" si="8"/>
        <v>1084.7815384615385</v>
      </c>
    </row>
    <row r="169" spans="1:8" x14ac:dyDescent="0.45">
      <c r="A169">
        <v>2010</v>
      </c>
      <c r="B169" t="s">
        <v>17</v>
      </c>
      <c r="C169">
        <v>2510</v>
      </c>
      <c r="D169">
        <v>12</v>
      </c>
      <c r="E169">
        <v>479.07</v>
      </c>
      <c r="F169" t="str">
        <f t="shared" si="6"/>
        <v>Suðurnes</v>
      </c>
      <c r="G169">
        <f t="shared" si="7"/>
        <v>5748.84</v>
      </c>
      <c r="H169">
        <f t="shared" si="8"/>
        <v>884.43692307692311</v>
      </c>
    </row>
    <row r="170" spans="1:8" x14ac:dyDescent="0.45">
      <c r="A170">
        <v>2011</v>
      </c>
      <c r="B170" t="s">
        <v>17</v>
      </c>
      <c r="C170">
        <v>2510</v>
      </c>
      <c r="D170">
        <v>1</v>
      </c>
      <c r="E170">
        <v>185.4</v>
      </c>
      <c r="F170" t="str">
        <f t="shared" si="6"/>
        <v>Suðurnes</v>
      </c>
      <c r="G170">
        <f t="shared" si="7"/>
        <v>185.4</v>
      </c>
      <c r="H170">
        <f t="shared" si="8"/>
        <v>28.523076923076925</v>
      </c>
    </row>
    <row r="171" spans="1:8" x14ac:dyDescent="0.45">
      <c r="A171">
        <v>2012</v>
      </c>
      <c r="B171" t="s">
        <v>17</v>
      </c>
      <c r="C171">
        <v>2510</v>
      </c>
      <c r="D171">
        <v>8</v>
      </c>
      <c r="E171">
        <v>674.36</v>
      </c>
      <c r="F171" t="str">
        <f t="shared" si="6"/>
        <v>Suðurnes</v>
      </c>
      <c r="G171">
        <f t="shared" si="7"/>
        <v>5394.88</v>
      </c>
      <c r="H171">
        <f t="shared" si="8"/>
        <v>829.98153846153843</v>
      </c>
    </row>
    <row r="172" spans="1:8" x14ac:dyDescent="0.45">
      <c r="A172">
        <v>2013</v>
      </c>
      <c r="B172" t="s">
        <v>17</v>
      </c>
      <c r="C172">
        <v>2510</v>
      </c>
      <c r="D172">
        <v>2</v>
      </c>
      <c r="E172">
        <v>1182.9000000000001</v>
      </c>
      <c r="F172" t="str">
        <f t="shared" si="6"/>
        <v>Suðurnes</v>
      </c>
      <c r="G172">
        <f t="shared" si="7"/>
        <v>2365.8000000000002</v>
      </c>
      <c r="H172">
        <f t="shared" si="8"/>
        <v>363.96923076923082</v>
      </c>
    </row>
    <row r="173" spans="1:8" x14ac:dyDescent="0.45">
      <c r="A173">
        <v>2015</v>
      </c>
      <c r="B173" t="s">
        <v>17</v>
      </c>
      <c r="C173">
        <v>2510</v>
      </c>
      <c r="D173">
        <v>5</v>
      </c>
      <c r="E173">
        <v>1127.73</v>
      </c>
      <c r="F173" t="str">
        <f t="shared" si="6"/>
        <v>Suðurnes</v>
      </c>
      <c r="G173">
        <f t="shared" si="7"/>
        <v>5638.65</v>
      </c>
      <c r="H173">
        <f t="shared" si="8"/>
        <v>867.48461538461538</v>
      </c>
    </row>
    <row r="174" spans="1:8" x14ac:dyDescent="0.45">
      <c r="A174">
        <v>2016</v>
      </c>
      <c r="B174" t="s">
        <v>17</v>
      </c>
      <c r="C174">
        <v>2510</v>
      </c>
      <c r="D174">
        <v>4</v>
      </c>
      <c r="E174">
        <v>1187.77</v>
      </c>
      <c r="F174" t="str">
        <f t="shared" si="6"/>
        <v>Suðurnes</v>
      </c>
      <c r="G174">
        <f t="shared" si="7"/>
        <v>4751.08</v>
      </c>
      <c r="H174">
        <f t="shared" si="8"/>
        <v>730.93538461538458</v>
      </c>
    </row>
    <row r="175" spans="1:8" x14ac:dyDescent="0.45">
      <c r="A175">
        <v>2017</v>
      </c>
      <c r="B175" t="s">
        <v>17</v>
      </c>
      <c r="C175">
        <v>2510</v>
      </c>
      <c r="D175">
        <v>9</v>
      </c>
      <c r="E175">
        <v>956.86</v>
      </c>
      <c r="F175" t="str">
        <f t="shared" si="6"/>
        <v>Suðurnes</v>
      </c>
      <c r="G175">
        <f t="shared" si="7"/>
        <v>8611.74</v>
      </c>
      <c r="H175">
        <f t="shared" si="8"/>
        <v>1324.8830769230769</v>
      </c>
    </row>
    <row r="176" spans="1:8" x14ac:dyDescent="0.45">
      <c r="A176">
        <v>2018</v>
      </c>
      <c r="B176" t="s">
        <v>17</v>
      </c>
      <c r="C176">
        <v>2510</v>
      </c>
      <c r="D176">
        <v>6</v>
      </c>
      <c r="E176">
        <v>2523.77</v>
      </c>
      <c r="F176" t="str">
        <f t="shared" si="6"/>
        <v>Suðurnes</v>
      </c>
      <c r="G176">
        <f t="shared" si="7"/>
        <v>15142.619999999999</v>
      </c>
      <c r="H176">
        <f t="shared" si="8"/>
        <v>2329.6338461538462</v>
      </c>
    </row>
    <row r="177" spans="1:8" x14ac:dyDescent="0.45">
      <c r="A177">
        <v>2019</v>
      </c>
      <c r="B177" t="s">
        <v>17</v>
      </c>
      <c r="C177">
        <v>2510</v>
      </c>
      <c r="D177">
        <v>1</v>
      </c>
      <c r="E177">
        <v>6.5</v>
      </c>
      <c r="F177" t="str">
        <f t="shared" si="6"/>
        <v>Suðurnes</v>
      </c>
      <c r="G177">
        <f t="shared" si="7"/>
        <v>6.5</v>
      </c>
      <c r="H177">
        <f t="shared" si="8"/>
        <v>1</v>
      </c>
    </row>
    <row r="178" spans="1:8" x14ac:dyDescent="0.45">
      <c r="A178">
        <v>2020</v>
      </c>
      <c r="B178" t="s">
        <v>17</v>
      </c>
      <c r="C178">
        <v>2510</v>
      </c>
      <c r="D178">
        <v>1</v>
      </c>
      <c r="E178">
        <v>9.5</v>
      </c>
      <c r="F178" t="str">
        <f t="shared" si="6"/>
        <v>Suðurnes</v>
      </c>
      <c r="G178">
        <f t="shared" si="7"/>
        <v>9.5</v>
      </c>
      <c r="H178">
        <f t="shared" si="8"/>
        <v>1.4615384615384615</v>
      </c>
    </row>
    <row r="179" spans="1:8" x14ac:dyDescent="0.45">
      <c r="A179">
        <v>2021</v>
      </c>
      <c r="B179" t="s">
        <v>17</v>
      </c>
      <c r="C179">
        <v>2510</v>
      </c>
      <c r="D179">
        <v>7</v>
      </c>
      <c r="E179">
        <v>161.63</v>
      </c>
      <c r="F179" t="str">
        <f t="shared" si="6"/>
        <v>Suðurnes</v>
      </c>
      <c r="G179">
        <f t="shared" si="7"/>
        <v>1131.4099999999999</v>
      </c>
      <c r="H179">
        <f t="shared" si="8"/>
        <v>174.06307692307689</v>
      </c>
    </row>
    <row r="180" spans="1:8" x14ac:dyDescent="0.45">
      <c r="A180">
        <v>2022</v>
      </c>
      <c r="B180" t="s">
        <v>17</v>
      </c>
      <c r="C180">
        <v>2510</v>
      </c>
      <c r="D180">
        <v>7</v>
      </c>
      <c r="E180">
        <v>1363.34</v>
      </c>
      <c r="F180" t="str">
        <f t="shared" si="6"/>
        <v>Suðurnes</v>
      </c>
      <c r="G180">
        <f t="shared" si="7"/>
        <v>9543.3799999999992</v>
      </c>
      <c r="H180">
        <f t="shared" si="8"/>
        <v>1468.2123076923076</v>
      </c>
    </row>
    <row r="181" spans="1:8" x14ac:dyDescent="0.45">
      <c r="A181">
        <v>2023</v>
      </c>
      <c r="B181" t="s">
        <v>17</v>
      </c>
      <c r="C181">
        <v>2510</v>
      </c>
      <c r="D181">
        <v>6</v>
      </c>
      <c r="E181">
        <v>3556.14</v>
      </c>
      <c r="F181" t="str">
        <f t="shared" si="6"/>
        <v>Suðurnes</v>
      </c>
      <c r="G181">
        <f t="shared" si="7"/>
        <v>21336.84</v>
      </c>
      <c r="H181">
        <f t="shared" si="8"/>
        <v>3282.5907692307692</v>
      </c>
    </row>
    <row r="182" spans="1:8" x14ac:dyDescent="0.45">
      <c r="A182">
        <v>2024</v>
      </c>
      <c r="B182" t="s">
        <v>17</v>
      </c>
      <c r="C182">
        <v>2510</v>
      </c>
      <c r="D182">
        <v>20</v>
      </c>
      <c r="E182">
        <v>180.67</v>
      </c>
      <c r="F182" t="str">
        <f t="shared" si="6"/>
        <v>Suðurnes</v>
      </c>
      <c r="G182">
        <f t="shared" si="7"/>
        <v>3613.3999999999996</v>
      </c>
      <c r="H182">
        <f t="shared" si="8"/>
        <v>555.90769230769229</v>
      </c>
    </row>
    <row r="183" spans="1:8" x14ac:dyDescent="0.45">
      <c r="A183">
        <v>2006</v>
      </c>
      <c r="B183" t="s">
        <v>18</v>
      </c>
      <c r="C183">
        <v>3000</v>
      </c>
      <c r="D183">
        <v>13</v>
      </c>
      <c r="E183">
        <v>869.09</v>
      </c>
      <c r="F183" t="str">
        <f t="shared" si="6"/>
        <v>Vesturland</v>
      </c>
      <c r="G183">
        <f t="shared" si="7"/>
        <v>11298.17</v>
      </c>
      <c r="H183">
        <f t="shared" si="8"/>
        <v>1738.18</v>
      </c>
    </row>
    <row r="184" spans="1:8" x14ac:dyDescent="0.45">
      <c r="A184">
        <v>2007</v>
      </c>
      <c r="B184" t="s">
        <v>18</v>
      </c>
      <c r="C184">
        <v>3000</v>
      </c>
      <c r="D184">
        <v>11</v>
      </c>
      <c r="E184">
        <v>241.42</v>
      </c>
      <c r="F184" t="str">
        <f t="shared" si="6"/>
        <v>Vesturland</v>
      </c>
      <c r="G184">
        <f t="shared" si="7"/>
        <v>2655.62</v>
      </c>
      <c r="H184">
        <f t="shared" si="8"/>
        <v>408.55692307692306</v>
      </c>
    </row>
    <row r="185" spans="1:8" x14ac:dyDescent="0.45">
      <c r="A185">
        <v>2008</v>
      </c>
      <c r="B185" t="s">
        <v>18</v>
      </c>
      <c r="C185">
        <v>3000</v>
      </c>
      <c r="D185">
        <v>7</v>
      </c>
      <c r="E185">
        <v>508.01</v>
      </c>
      <c r="F185" t="str">
        <f t="shared" si="6"/>
        <v>Vesturland</v>
      </c>
      <c r="G185">
        <f t="shared" si="7"/>
        <v>3556.0699999999997</v>
      </c>
      <c r="H185">
        <f t="shared" si="8"/>
        <v>547.08769230769224</v>
      </c>
    </row>
    <row r="186" spans="1:8" x14ac:dyDescent="0.45">
      <c r="A186">
        <v>2009</v>
      </c>
      <c r="B186" t="s">
        <v>18</v>
      </c>
      <c r="C186">
        <v>3000</v>
      </c>
      <c r="D186">
        <v>7</v>
      </c>
      <c r="E186">
        <v>234.73</v>
      </c>
      <c r="F186" t="str">
        <f t="shared" si="6"/>
        <v>Vesturland</v>
      </c>
      <c r="G186">
        <f t="shared" si="7"/>
        <v>1643.11</v>
      </c>
      <c r="H186">
        <f t="shared" si="8"/>
        <v>252.78615384615384</v>
      </c>
    </row>
    <row r="187" spans="1:8" x14ac:dyDescent="0.45">
      <c r="A187">
        <v>2010</v>
      </c>
      <c r="B187" t="s">
        <v>18</v>
      </c>
      <c r="C187">
        <v>3000</v>
      </c>
      <c r="D187">
        <v>5</v>
      </c>
      <c r="E187">
        <v>431.7</v>
      </c>
      <c r="F187" t="str">
        <f t="shared" si="6"/>
        <v>Vesturland</v>
      </c>
      <c r="G187">
        <f t="shared" si="7"/>
        <v>2158.5</v>
      </c>
      <c r="H187">
        <f t="shared" si="8"/>
        <v>332.07692307692309</v>
      </c>
    </row>
    <row r="188" spans="1:8" x14ac:dyDescent="0.45">
      <c r="A188">
        <v>2011</v>
      </c>
      <c r="B188" t="s">
        <v>18</v>
      </c>
      <c r="C188">
        <v>3000</v>
      </c>
      <c r="D188">
        <v>5</v>
      </c>
      <c r="E188">
        <v>414.2</v>
      </c>
      <c r="F188" t="str">
        <f t="shared" si="6"/>
        <v>Vesturland</v>
      </c>
      <c r="G188">
        <f t="shared" si="7"/>
        <v>2071</v>
      </c>
      <c r="H188">
        <f t="shared" si="8"/>
        <v>318.61538461538464</v>
      </c>
    </row>
    <row r="189" spans="1:8" x14ac:dyDescent="0.45">
      <c r="A189">
        <v>2012</v>
      </c>
      <c r="B189" t="s">
        <v>18</v>
      </c>
      <c r="C189">
        <v>3000</v>
      </c>
      <c r="D189">
        <v>9</v>
      </c>
      <c r="E189">
        <v>132.41</v>
      </c>
      <c r="F189" t="str">
        <f t="shared" si="6"/>
        <v>Vesturland</v>
      </c>
      <c r="G189">
        <f t="shared" si="7"/>
        <v>1191.69</v>
      </c>
      <c r="H189">
        <f t="shared" si="8"/>
        <v>183.33692307692309</v>
      </c>
    </row>
    <row r="190" spans="1:8" x14ac:dyDescent="0.45">
      <c r="A190">
        <v>2013</v>
      </c>
      <c r="B190" t="s">
        <v>18</v>
      </c>
      <c r="C190">
        <v>3000</v>
      </c>
      <c r="D190">
        <v>1</v>
      </c>
      <c r="E190">
        <v>118.3</v>
      </c>
      <c r="F190" t="str">
        <f t="shared" si="6"/>
        <v>Vesturland</v>
      </c>
      <c r="G190">
        <f t="shared" si="7"/>
        <v>118.3</v>
      </c>
      <c r="H190">
        <f t="shared" si="8"/>
        <v>18.2</v>
      </c>
    </row>
    <row r="191" spans="1:8" x14ac:dyDescent="0.45">
      <c r="A191">
        <v>2014</v>
      </c>
      <c r="B191" t="s">
        <v>18</v>
      </c>
      <c r="C191">
        <v>3000</v>
      </c>
      <c r="D191">
        <v>3</v>
      </c>
      <c r="E191">
        <v>588.4</v>
      </c>
      <c r="F191" t="str">
        <f t="shared" si="6"/>
        <v>Vesturland</v>
      </c>
      <c r="G191">
        <f t="shared" si="7"/>
        <v>1765.1999999999998</v>
      </c>
      <c r="H191">
        <f t="shared" si="8"/>
        <v>271.56923076923073</v>
      </c>
    </row>
    <row r="192" spans="1:8" x14ac:dyDescent="0.45">
      <c r="A192">
        <v>2015</v>
      </c>
      <c r="B192" t="s">
        <v>18</v>
      </c>
      <c r="C192">
        <v>3000</v>
      </c>
      <c r="D192">
        <v>3</v>
      </c>
      <c r="E192">
        <v>605.4</v>
      </c>
      <c r="F192" t="str">
        <f t="shared" si="6"/>
        <v>Vesturland</v>
      </c>
      <c r="G192">
        <f t="shared" si="7"/>
        <v>1816.1999999999998</v>
      </c>
      <c r="H192">
        <f t="shared" si="8"/>
        <v>279.4153846153846</v>
      </c>
    </row>
    <row r="193" spans="1:8" x14ac:dyDescent="0.45">
      <c r="A193">
        <v>2016</v>
      </c>
      <c r="B193" t="s">
        <v>18</v>
      </c>
      <c r="C193">
        <v>3000</v>
      </c>
      <c r="D193">
        <v>3</v>
      </c>
      <c r="E193">
        <v>1187.56</v>
      </c>
      <c r="F193" t="str">
        <f t="shared" si="6"/>
        <v>Vesturland</v>
      </c>
      <c r="G193">
        <f t="shared" si="7"/>
        <v>3562.68</v>
      </c>
      <c r="H193">
        <f t="shared" si="8"/>
        <v>548.10461538461539</v>
      </c>
    </row>
    <row r="194" spans="1:8" x14ac:dyDescent="0.45">
      <c r="A194">
        <v>2017</v>
      </c>
      <c r="B194" t="s">
        <v>18</v>
      </c>
      <c r="C194">
        <v>3000</v>
      </c>
      <c r="D194">
        <v>2</v>
      </c>
      <c r="E194">
        <v>403.3</v>
      </c>
      <c r="F194" t="str">
        <f t="shared" si="6"/>
        <v>Vesturland</v>
      </c>
      <c r="G194">
        <f t="shared" si="7"/>
        <v>806.6</v>
      </c>
      <c r="H194">
        <f t="shared" si="8"/>
        <v>124.0923076923077</v>
      </c>
    </row>
    <row r="195" spans="1:8" x14ac:dyDescent="0.45">
      <c r="A195">
        <v>2018</v>
      </c>
      <c r="B195" t="s">
        <v>18</v>
      </c>
      <c r="C195">
        <v>3000</v>
      </c>
      <c r="D195">
        <v>5</v>
      </c>
      <c r="E195">
        <v>104.48</v>
      </c>
      <c r="F195" t="str">
        <f t="shared" ref="F195:F258" si="9">IF(OR(B195="Reykjavíkurborg",B195="Kópavogsbær",B195="Seltjarnarnesbær",B195="Garðabær",B195="Hafnarfjarðarkaupstaður",B195="Mosfellsbær",B195="Kjósarhreppur"),"Höfuðborgarsvæðið",IF(OR(B195="Reykjanesbær",B195="Grindavíkurbær",B195="Sveitarfélagið Vogar",B195="Sveitarfélagið Álftanes",B195="Suðurnesjabær"),"Suðurnes",IF(OR(B195="Akraneskaupstaður",B195="Borgarbyggð",B195="Stykkishólmur",B195="Stykkishólmsbær",B195="Grundarfjarðarbær",B195="Snæfellsbær",B195="Eyja- og Miklaholtshreppur",B195="Skorradalshreppur",B195="Hvalfjarðarsveit",B195="Dalabyggð"),"Vesturland",IF(OR(B195="Ísafjarðarbær",B195="Bolungarvíkurkaupstaður",B195="Reykhólahreppur",B195="Vesturbyggð",B195="Súðavíkurhreppur",B195="Árneshreppur",B195="Kaldrananeshreppur",B195="Strandabyggð"),"Vestfirðir",IF(OR(B195="Skagafjörður",B195="Húnaþing vestra",B195="Sveitarfélagið Skagaströnd",B195="Húnabyggð"),"Norðurland vestra",IF(OR(B195="Akureyrarbær",B195="Akureyri",B195="Fjallabyggð",B195="Dalvíkurbyggð",B195="Eyjafjarðarsveit",B195="Hörgársveit",B195="Svalbarðsstrandarhreppur",B195="Grýtubakkahreppur",B195="Norðurþing",B195="Tjörneshreppur",B195="Þingeyjarsveit",B195="Langanesbyggð"),"Norðurland eystra",IF(OR(B195="Fjarðabyggð",B195="Fjarðarbyggð",B195="Múlaþing",B195="Vopnafjarðarhreppur",B195="Fljótsdalshreppur"),"Austurland",IF(OR(B195="Vestmannaeyjar",B195="Sveitarfélagið Árborg",B195="Sveitarfélagið Hornafjörður",B195="Mýrdalshreppur",B195="Skarftárhreppur",B195="Ásahreppur",B195="Rangárþing eystra",B195="Rangárþing ytra",B195="Hrunamannahreppur",B195="Hveragerði",B195="Sveitarfélagið Ölfus",B195="Grímsnes- og Grafningshreppur",B195="Skeiða- og Gnúpverjahreppur",B195="Bláskógabyggð",B195="Flóahreppur"),"Suðurland","Óþekkt"))))))))</f>
        <v>Vesturland</v>
      </c>
      <c r="G195">
        <f t="shared" ref="G195:G258" si="10">D195*E195</f>
        <v>522.4</v>
      </c>
      <c r="H195">
        <f t="shared" ref="H195:H258" si="11">G195/6.5</f>
        <v>80.369230769230768</v>
      </c>
    </row>
    <row r="196" spans="1:8" x14ac:dyDescent="0.45">
      <c r="A196">
        <v>2019</v>
      </c>
      <c r="B196" t="s">
        <v>18</v>
      </c>
      <c r="C196">
        <v>3000</v>
      </c>
      <c r="D196">
        <v>10</v>
      </c>
      <c r="E196">
        <v>287.91000000000003</v>
      </c>
      <c r="F196" t="str">
        <f t="shared" si="9"/>
        <v>Vesturland</v>
      </c>
      <c r="G196">
        <f t="shared" si="10"/>
        <v>2879.1000000000004</v>
      </c>
      <c r="H196">
        <f t="shared" si="11"/>
        <v>442.93846153846158</v>
      </c>
    </row>
    <row r="197" spans="1:8" x14ac:dyDescent="0.45">
      <c r="A197">
        <v>2020</v>
      </c>
      <c r="B197" t="s">
        <v>18</v>
      </c>
      <c r="C197">
        <v>3000</v>
      </c>
      <c r="D197">
        <v>4</v>
      </c>
      <c r="E197">
        <v>272.01</v>
      </c>
      <c r="F197" t="str">
        <f t="shared" si="9"/>
        <v>Vesturland</v>
      </c>
      <c r="G197">
        <f t="shared" si="10"/>
        <v>1088.04</v>
      </c>
      <c r="H197">
        <f t="shared" si="11"/>
        <v>167.39076923076922</v>
      </c>
    </row>
    <row r="198" spans="1:8" x14ac:dyDescent="0.45">
      <c r="A198">
        <v>2021</v>
      </c>
      <c r="B198" t="s">
        <v>18</v>
      </c>
      <c r="C198">
        <v>3000</v>
      </c>
      <c r="D198">
        <v>5</v>
      </c>
      <c r="E198">
        <v>365.02</v>
      </c>
      <c r="F198" t="str">
        <f t="shared" si="9"/>
        <v>Vesturland</v>
      </c>
      <c r="G198">
        <f t="shared" si="10"/>
        <v>1825.1</v>
      </c>
      <c r="H198">
        <f t="shared" si="11"/>
        <v>280.78461538461539</v>
      </c>
    </row>
    <row r="199" spans="1:8" x14ac:dyDescent="0.45">
      <c r="A199">
        <v>2022</v>
      </c>
      <c r="B199" t="s">
        <v>18</v>
      </c>
      <c r="C199">
        <v>3000</v>
      </c>
      <c r="D199">
        <v>19</v>
      </c>
      <c r="E199">
        <v>155.07</v>
      </c>
      <c r="F199" t="str">
        <f t="shared" si="9"/>
        <v>Vesturland</v>
      </c>
      <c r="G199">
        <f t="shared" si="10"/>
        <v>2946.33</v>
      </c>
      <c r="H199">
        <f t="shared" si="11"/>
        <v>453.28153846153845</v>
      </c>
    </row>
    <row r="200" spans="1:8" x14ac:dyDescent="0.45">
      <c r="A200">
        <v>2023</v>
      </c>
      <c r="B200" t="s">
        <v>18</v>
      </c>
      <c r="C200">
        <v>3000</v>
      </c>
      <c r="D200">
        <v>16</v>
      </c>
      <c r="E200">
        <v>133.91999999999999</v>
      </c>
      <c r="F200" t="str">
        <f t="shared" si="9"/>
        <v>Vesturland</v>
      </c>
      <c r="G200">
        <f t="shared" si="10"/>
        <v>2142.7199999999998</v>
      </c>
      <c r="H200">
        <f t="shared" si="11"/>
        <v>329.64923076923071</v>
      </c>
    </row>
    <row r="201" spans="1:8" x14ac:dyDescent="0.45">
      <c r="A201">
        <v>2024</v>
      </c>
      <c r="B201" t="s">
        <v>18</v>
      </c>
      <c r="C201">
        <v>3000</v>
      </c>
      <c r="D201">
        <v>24</v>
      </c>
      <c r="E201">
        <v>135.1</v>
      </c>
      <c r="F201" t="str">
        <f t="shared" si="9"/>
        <v>Vesturland</v>
      </c>
      <c r="G201">
        <f t="shared" si="10"/>
        <v>3242.3999999999996</v>
      </c>
      <c r="H201">
        <f t="shared" si="11"/>
        <v>498.83076923076919</v>
      </c>
    </row>
    <row r="202" spans="1:8" x14ac:dyDescent="0.45">
      <c r="A202">
        <v>2006</v>
      </c>
      <c r="B202" t="s">
        <v>19</v>
      </c>
      <c r="C202">
        <v>3506</v>
      </c>
      <c r="D202">
        <v>3</v>
      </c>
      <c r="E202">
        <v>22.97</v>
      </c>
      <c r="F202" t="str">
        <f t="shared" si="9"/>
        <v>Vesturland</v>
      </c>
      <c r="G202">
        <f t="shared" si="10"/>
        <v>68.91</v>
      </c>
      <c r="H202">
        <f t="shared" si="11"/>
        <v>10.60153846153846</v>
      </c>
    </row>
    <row r="203" spans="1:8" x14ac:dyDescent="0.45">
      <c r="A203">
        <v>2012</v>
      </c>
      <c r="B203" t="s">
        <v>19</v>
      </c>
      <c r="C203">
        <v>3506</v>
      </c>
      <c r="D203">
        <v>1</v>
      </c>
      <c r="E203">
        <v>57</v>
      </c>
      <c r="F203" t="str">
        <f t="shared" si="9"/>
        <v>Vesturland</v>
      </c>
      <c r="G203">
        <f t="shared" si="10"/>
        <v>57</v>
      </c>
      <c r="H203">
        <f t="shared" si="11"/>
        <v>8.7692307692307701</v>
      </c>
    </row>
    <row r="204" spans="1:8" x14ac:dyDescent="0.45">
      <c r="A204">
        <v>2016</v>
      </c>
      <c r="B204" t="s">
        <v>19</v>
      </c>
      <c r="C204">
        <v>3506</v>
      </c>
      <c r="D204">
        <v>1</v>
      </c>
      <c r="E204">
        <v>7.5</v>
      </c>
      <c r="F204" t="str">
        <f t="shared" si="9"/>
        <v>Vesturland</v>
      </c>
      <c r="G204">
        <f t="shared" si="10"/>
        <v>7.5</v>
      </c>
      <c r="H204">
        <f t="shared" si="11"/>
        <v>1.1538461538461537</v>
      </c>
    </row>
    <row r="205" spans="1:8" x14ac:dyDescent="0.45">
      <c r="A205">
        <v>2022</v>
      </c>
      <c r="B205" t="s">
        <v>19</v>
      </c>
      <c r="C205">
        <v>3506</v>
      </c>
      <c r="D205">
        <v>1</v>
      </c>
      <c r="E205">
        <v>161.5</v>
      </c>
      <c r="F205" t="str">
        <f t="shared" si="9"/>
        <v>Vesturland</v>
      </c>
      <c r="G205">
        <f t="shared" si="10"/>
        <v>161.5</v>
      </c>
      <c r="H205">
        <f t="shared" si="11"/>
        <v>24.846153846153847</v>
      </c>
    </row>
    <row r="206" spans="1:8" x14ac:dyDescent="0.45">
      <c r="A206">
        <v>2006</v>
      </c>
      <c r="B206" t="s">
        <v>20</v>
      </c>
      <c r="C206">
        <v>3511</v>
      </c>
      <c r="D206">
        <v>3</v>
      </c>
      <c r="E206">
        <v>42.5</v>
      </c>
      <c r="F206" t="str">
        <f t="shared" si="9"/>
        <v>Vesturland</v>
      </c>
      <c r="G206">
        <f t="shared" si="10"/>
        <v>127.5</v>
      </c>
      <c r="H206">
        <f t="shared" si="11"/>
        <v>19.615384615384617</v>
      </c>
    </row>
    <row r="207" spans="1:8" x14ac:dyDescent="0.45">
      <c r="A207">
        <v>2007</v>
      </c>
      <c r="B207" t="s">
        <v>20</v>
      </c>
      <c r="C207">
        <v>3511</v>
      </c>
      <c r="D207">
        <v>4</v>
      </c>
      <c r="E207">
        <v>3287.49</v>
      </c>
      <c r="F207" t="str">
        <f t="shared" si="9"/>
        <v>Vesturland</v>
      </c>
      <c r="G207">
        <f t="shared" si="10"/>
        <v>13149.96</v>
      </c>
      <c r="H207">
        <f t="shared" si="11"/>
        <v>2023.0707692307692</v>
      </c>
    </row>
    <row r="208" spans="1:8" x14ac:dyDescent="0.45">
      <c r="A208">
        <v>2008</v>
      </c>
      <c r="B208" t="s">
        <v>20</v>
      </c>
      <c r="C208">
        <v>3511</v>
      </c>
      <c r="D208">
        <v>1</v>
      </c>
      <c r="E208">
        <v>575.44000000000005</v>
      </c>
      <c r="F208" t="str">
        <f t="shared" si="9"/>
        <v>Vesturland</v>
      </c>
      <c r="G208">
        <f t="shared" si="10"/>
        <v>575.44000000000005</v>
      </c>
      <c r="H208">
        <f t="shared" si="11"/>
        <v>88.529230769230779</v>
      </c>
    </row>
    <row r="209" spans="1:8" x14ac:dyDescent="0.45">
      <c r="A209">
        <v>2009</v>
      </c>
      <c r="B209" t="s">
        <v>20</v>
      </c>
      <c r="C209">
        <v>3511</v>
      </c>
      <c r="D209">
        <v>1</v>
      </c>
      <c r="E209">
        <v>149.30000000000001</v>
      </c>
      <c r="F209" t="str">
        <f t="shared" si="9"/>
        <v>Vesturland</v>
      </c>
      <c r="G209">
        <f t="shared" si="10"/>
        <v>149.30000000000001</v>
      </c>
      <c r="H209">
        <f t="shared" si="11"/>
        <v>22.969230769230769</v>
      </c>
    </row>
    <row r="210" spans="1:8" x14ac:dyDescent="0.45">
      <c r="A210">
        <v>2010</v>
      </c>
      <c r="B210" t="s">
        <v>20</v>
      </c>
      <c r="C210">
        <v>3511</v>
      </c>
      <c r="D210">
        <v>6</v>
      </c>
      <c r="E210">
        <v>440.44</v>
      </c>
      <c r="F210" t="str">
        <f t="shared" si="9"/>
        <v>Vesturland</v>
      </c>
      <c r="G210">
        <f t="shared" si="10"/>
        <v>2642.64</v>
      </c>
      <c r="H210">
        <f t="shared" si="11"/>
        <v>406.56</v>
      </c>
    </row>
    <row r="211" spans="1:8" x14ac:dyDescent="0.45">
      <c r="A211">
        <v>2011</v>
      </c>
      <c r="B211" t="s">
        <v>20</v>
      </c>
      <c r="C211">
        <v>3511</v>
      </c>
      <c r="D211">
        <v>3</v>
      </c>
      <c r="E211">
        <v>260.44</v>
      </c>
      <c r="F211" t="str">
        <f t="shared" si="9"/>
        <v>Vesturland</v>
      </c>
      <c r="G211">
        <f t="shared" si="10"/>
        <v>781.31999999999994</v>
      </c>
      <c r="H211">
        <f t="shared" si="11"/>
        <v>120.20307692307691</v>
      </c>
    </row>
    <row r="212" spans="1:8" x14ac:dyDescent="0.45">
      <c r="A212">
        <v>2012</v>
      </c>
      <c r="B212" t="s">
        <v>20</v>
      </c>
      <c r="C212">
        <v>3511</v>
      </c>
      <c r="D212">
        <v>4</v>
      </c>
      <c r="E212">
        <v>1040.45</v>
      </c>
      <c r="F212" t="str">
        <f t="shared" si="9"/>
        <v>Vesturland</v>
      </c>
      <c r="G212">
        <f t="shared" si="10"/>
        <v>4161.8</v>
      </c>
      <c r="H212">
        <f t="shared" si="11"/>
        <v>640.27692307692314</v>
      </c>
    </row>
    <row r="213" spans="1:8" x14ac:dyDescent="0.45">
      <c r="A213">
        <v>2013</v>
      </c>
      <c r="B213" t="s">
        <v>20</v>
      </c>
      <c r="C213">
        <v>3511</v>
      </c>
      <c r="D213">
        <v>3</v>
      </c>
      <c r="E213">
        <v>433.73</v>
      </c>
      <c r="F213" t="str">
        <f t="shared" si="9"/>
        <v>Vesturland</v>
      </c>
      <c r="G213">
        <f t="shared" si="10"/>
        <v>1301.19</v>
      </c>
      <c r="H213">
        <f t="shared" si="11"/>
        <v>200.18307692307692</v>
      </c>
    </row>
    <row r="214" spans="1:8" x14ac:dyDescent="0.45">
      <c r="A214">
        <v>2014</v>
      </c>
      <c r="B214" t="s">
        <v>20</v>
      </c>
      <c r="C214">
        <v>3511</v>
      </c>
      <c r="D214">
        <v>3</v>
      </c>
      <c r="E214">
        <v>1931.5</v>
      </c>
      <c r="F214" t="str">
        <f t="shared" si="9"/>
        <v>Vesturland</v>
      </c>
      <c r="G214">
        <f t="shared" si="10"/>
        <v>5794.5</v>
      </c>
      <c r="H214">
        <f t="shared" si="11"/>
        <v>891.46153846153845</v>
      </c>
    </row>
    <row r="215" spans="1:8" x14ac:dyDescent="0.45">
      <c r="A215">
        <v>2015</v>
      </c>
      <c r="B215" t="s">
        <v>20</v>
      </c>
      <c r="C215">
        <v>3511</v>
      </c>
      <c r="D215">
        <v>5</v>
      </c>
      <c r="E215">
        <v>753.99</v>
      </c>
      <c r="F215" t="str">
        <f t="shared" si="9"/>
        <v>Vesturland</v>
      </c>
      <c r="G215">
        <f t="shared" si="10"/>
        <v>3769.95</v>
      </c>
      <c r="H215">
        <f t="shared" si="11"/>
        <v>579.99230769230769</v>
      </c>
    </row>
    <row r="216" spans="1:8" x14ac:dyDescent="0.45">
      <c r="A216">
        <v>2016</v>
      </c>
      <c r="B216" t="s">
        <v>20</v>
      </c>
      <c r="C216">
        <v>3511</v>
      </c>
      <c r="D216">
        <v>5</v>
      </c>
      <c r="E216">
        <v>215.27</v>
      </c>
      <c r="F216" t="str">
        <f t="shared" si="9"/>
        <v>Vesturland</v>
      </c>
      <c r="G216">
        <f t="shared" si="10"/>
        <v>1076.3500000000001</v>
      </c>
      <c r="H216">
        <f t="shared" si="11"/>
        <v>165.59230769230771</v>
      </c>
    </row>
    <row r="217" spans="1:8" x14ac:dyDescent="0.45">
      <c r="A217">
        <v>2017</v>
      </c>
      <c r="B217" t="s">
        <v>20</v>
      </c>
      <c r="C217">
        <v>3511</v>
      </c>
      <c r="D217">
        <v>3</v>
      </c>
      <c r="E217">
        <v>800.57</v>
      </c>
      <c r="F217" t="str">
        <f t="shared" si="9"/>
        <v>Vesturland</v>
      </c>
      <c r="G217">
        <f t="shared" si="10"/>
        <v>2401.71</v>
      </c>
      <c r="H217">
        <f t="shared" si="11"/>
        <v>369.49384615384616</v>
      </c>
    </row>
    <row r="218" spans="1:8" x14ac:dyDescent="0.45">
      <c r="A218">
        <v>2018</v>
      </c>
      <c r="B218" t="s">
        <v>20</v>
      </c>
      <c r="C218">
        <v>3511</v>
      </c>
      <c r="D218">
        <v>3</v>
      </c>
      <c r="E218">
        <v>126.87</v>
      </c>
      <c r="F218" t="str">
        <f t="shared" si="9"/>
        <v>Vesturland</v>
      </c>
      <c r="G218">
        <f t="shared" si="10"/>
        <v>380.61</v>
      </c>
      <c r="H218">
        <f t="shared" si="11"/>
        <v>58.555384615384618</v>
      </c>
    </row>
    <row r="219" spans="1:8" x14ac:dyDescent="0.45">
      <c r="A219">
        <v>2019</v>
      </c>
      <c r="B219" t="s">
        <v>20</v>
      </c>
      <c r="C219">
        <v>3511</v>
      </c>
      <c r="D219">
        <v>1</v>
      </c>
      <c r="E219">
        <v>1240.8</v>
      </c>
      <c r="F219" t="str">
        <f t="shared" si="9"/>
        <v>Vesturland</v>
      </c>
      <c r="G219">
        <f t="shared" si="10"/>
        <v>1240.8</v>
      </c>
      <c r="H219">
        <f t="shared" si="11"/>
        <v>190.8923076923077</v>
      </c>
    </row>
    <row r="220" spans="1:8" x14ac:dyDescent="0.45">
      <c r="A220">
        <v>2020</v>
      </c>
      <c r="B220" t="s">
        <v>20</v>
      </c>
      <c r="C220">
        <v>3511</v>
      </c>
      <c r="D220">
        <v>3</v>
      </c>
      <c r="E220">
        <v>324.97000000000003</v>
      </c>
      <c r="F220" t="str">
        <f t="shared" si="9"/>
        <v>Vesturland</v>
      </c>
      <c r="G220">
        <f t="shared" si="10"/>
        <v>974.91000000000008</v>
      </c>
      <c r="H220">
        <f t="shared" si="11"/>
        <v>149.98615384615385</v>
      </c>
    </row>
    <row r="221" spans="1:8" x14ac:dyDescent="0.45">
      <c r="A221">
        <v>2022</v>
      </c>
      <c r="B221" t="s">
        <v>20</v>
      </c>
      <c r="C221">
        <v>3511</v>
      </c>
      <c r="D221">
        <v>2</v>
      </c>
      <c r="E221">
        <v>50.2</v>
      </c>
      <c r="F221" t="str">
        <f t="shared" si="9"/>
        <v>Vesturland</v>
      </c>
      <c r="G221">
        <f t="shared" si="10"/>
        <v>100.4</v>
      </c>
      <c r="H221">
        <f t="shared" si="11"/>
        <v>15.446153846153846</v>
      </c>
    </row>
    <row r="222" spans="1:8" x14ac:dyDescent="0.45">
      <c r="A222">
        <v>2023</v>
      </c>
      <c r="B222" t="s">
        <v>20</v>
      </c>
      <c r="C222">
        <v>3511</v>
      </c>
      <c r="D222">
        <v>4</v>
      </c>
      <c r="E222">
        <v>336.06</v>
      </c>
      <c r="F222" t="str">
        <f t="shared" si="9"/>
        <v>Vesturland</v>
      </c>
      <c r="G222">
        <f t="shared" si="10"/>
        <v>1344.24</v>
      </c>
      <c r="H222">
        <f t="shared" si="11"/>
        <v>206.80615384615385</v>
      </c>
    </row>
    <row r="223" spans="1:8" x14ac:dyDescent="0.45">
      <c r="A223">
        <v>2024</v>
      </c>
      <c r="B223" t="s">
        <v>20</v>
      </c>
      <c r="C223">
        <v>3511</v>
      </c>
      <c r="D223">
        <v>4</v>
      </c>
      <c r="E223">
        <v>127.08</v>
      </c>
      <c r="F223" t="str">
        <f t="shared" si="9"/>
        <v>Vesturland</v>
      </c>
      <c r="G223">
        <f t="shared" si="10"/>
        <v>508.32</v>
      </c>
      <c r="H223">
        <f t="shared" si="11"/>
        <v>78.203076923076921</v>
      </c>
    </row>
    <row r="224" spans="1:8" x14ac:dyDescent="0.45">
      <c r="A224">
        <v>2006</v>
      </c>
      <c r="B224" t="s">
        <v>21</v>
      </c>
      <c r="C224">
        <v>3609</v>
      </c>
      <c r="D224">
        <v>10</v>
      </c>
      <c r="E224">
        <v>596.41</v>
      </c>
      <c r="F224" t="str">
        <f t="shared" si="9"/>
        <v>Vesturland</v>
      </c>
      <c r="G224">
        <f t="shared" si="10"/>
        <v>5964.0999999999995</v>
      </c>
      <c r="H224">
        <f t="shared" si="11"/>
        <v>917.55384615384605</v>
      </c>
    </row>
    <row r="225" spans="1:8" x14ac:dyDescent="0.45">
      <c r="A225">
        <v>2007</v>
      </c>
      <c r="B225" t="s">
        <v>21</v>
      </c>
      <c r="C225">
        <v>3609</v>
      </c>
      <c r="D225">
        <v>10</v>
      </c>
      <c r="E225">
        <v>105.58</v>
      </c>
      <c r="F225" t="str">
        <f t="shared" si="9"/>
        <v>Vesturland</v>
      </c>
      <c r="G225">
        <f t="shared" si="10"/>
        <v>1055.8</v>
      </c>
      <c r="H225">
        <f t="shared" si="11"/>
        <v>162.43076923076922</v>
      </c>
    </row>
    <row r="226" spans="1:8" x14ac:dyDescent="0.45">
      <c r="A226">
        <v>2008</v>
      </c>
      <c r="B226" t="s">
        <v>21</v>
      </c>
      <c r="C226">
        <v>3609</v>
      </c>
      <c r="D226">
        <v>12</v>
      </c>
      <c r="E226">
        <v>364.64</v>
      </c>
      <c r="F226" t="str">
        <f t="shared" si="9"/>
        <v>Vesturland</v>
      </c>
      <c r="G226">
        <f t="shared" si="10"/>
        <v>4375.68</v>
      </c>
      <c r="H226">
        <f t="shared" si="11"/>
        <v>673.18153846153848</v>
      </c>
    </row>
    <row r="227" spans="1:8" x14ac:dyDescent="0.45">
      <c r="A227">
        <v>2009</v>
      </c>
      <c r="B227" t="s">
        <v>21</v>
      </c>
      <c r="C227">
        <v>3609</v>
      </c>
      <c r="D227">
        <v>9</v>
      </c>
      <c r="E227">
        <v>158.16999999999999</v>
      </c>
      <c r="F227" t="str">
        <f t="shared" si="9"/>
        <v>Vesturland</v>
      </c>
      <c r="G227">
        <f t="shared" si="10"/>
        <v>1423.53</v>
      </c>
      <c r="H227">
        <f t="shared" si="11"/>
        <v>219.00461538461539</v>
      </c>
    </row>
    <row r="228" spans="1:8" x14ac:dyDescent="0.45">
      <c r="A228">
        <v>2010</v>
      </c>
      <c r="B228" t="s">
        <v>21</v>
      </c>
      <c r="C228">
        <v>3609</v>
      </c>
      <c r="D228">
        <v>15</v>
      </c>
      <c r="E228">
        <v>138.19999999999999</v>
      </c>
      <c r="F228" t="str">
        <f t="shared" si="9"/>
        <v>Vesturland</v>
      </c>
      <c r="G228">
        <f t="shared" si="10"/>
        <v>2073</v>
      </c>
      <c r="H228">
        <f t="shared" si="11"/>
        <v>318.92307692307691</v>
      </c>
    </row>
    <row r="229" spans="1:8" x14ac:dyDescent="0.45">
      <c r="A229">
        <v>2011</v>
      </c>
      <c r="B229" t="s">
        <v>21</v>
      </c>
      <c r="C229">
        <v>3609</v>
      </c>
      <c r="D229">
        <v>11</v>
      </c>
      <c r="E229">
        <v>69.680000000000007</v>
      </c>
      <c r="F229" t="str">
        <f t="shared" si="9"/>
        <v>Vesturland</v>
      </c>
      <c r="G229">
        <f t="shared" si="10"/>
        <v>766.48</v>
      </c>
      <c r="H229">
        <f t="shared" si="11"/>
        <v>117.92</v>
      </c>
    </row>
    <row r="230" spans="1:8" x14ac:dyDescent="0.45">
      <c r="A230">
        <v>2012</v>
      </c>
      <c r="B230" t="s">
        <v>21</v>
      </c>
      <c r="C230">
        <v>3609</v>
      </c>
      <c r="D230">
        <v>10</v>
      </c>
      <c r="E230">
        <v>167.9</v>
      </c>
      <c r="F230" t="str">
        <f t="shared" si="9"/>
        <v>Vesturland</v>
      </c>
      <c r="G230">
        <f t="shared" si="10"/>
        <v>1679</v>
      </c>
      <c r="H230">
        <f t="shared" si="11"/>
        <v>258.30769230769232</v>
      </c>
    </row>
    <row r="231" spans="1:8" x14ac:dyDescent="0.45">
      <c r="A231">
        <v>2013</v>
      </c>
      <c r="B231" t="s">
        <v>21</v>
      </c>
      <c r="C231">
        <v>3609</v>
      </c>
      <c r="D231">
        <v>12</v>
      </c>
      <c r="E231">
        <v>58.42</v>
      </c>
      <c r="F231" t="str">
        <f t="shared" si="9"/>
        <v>Vesturland</v>
      </c>
      <c r="G231">
        <f t="shared" si="10"/>
        <v>701.04</v>
      </c>
      <c r="H231">
        <f t="shared" si="11"/>
        <v>107.85230769230769</v>
      </c>
    </row>
    <row r="232" spans="1:8" x14ac:dyDescent="0.45">
      <c r="A232">
        <v>2014</v>
      </c>
      <c r="B232" t="s">
        <v>21</v>
      </c>
      <c r="C232">
        <v>3609</v>
      </c>
      <c r="D232">
        <v>7</v>
      </c>
      <c r="E232">
        <v>307.97000000000003</v>
      </c>
      <c r="F232" t="str">
        <f t="shared" si="9"/>
        <v>Vesturland</v>
      </c>
      <c r="G232">
        <f t="shared" si="10"/>
        <v>2155.79</v>
      </c>
      <c r="H232">
        <f t="shared" si="11"/>
        <v>331.65999999999997</v>
      </c>
    </row>
    <row r="233" spans="1:8" x14ac:dyDescent="0.45">
      <c r="A233">
        <v>2015</v>
      </c>
      <c r="B233" t="s">
        <v>21</v>
      </c>
      <c r="C233">
        <v>3609</v>
      </c>
      <c r="D233">
        <v>2</v>
      </c>
      <c r="E233">
        <v>375.55</v>
      </c>
      <c r="F233" t="str">
        <f t="shared" si="9"/>
        <v>Vesturland</v>
      </c>
      <c r="G233">
        <f t="shared" si="10"/>
        <v>751.1</v>
      </c>
      <c r="H233">
        <f t="shared" si="11"/>
        <v>115.55384615384615</v>
      </c>
    </row>
    <row r="234" spans="1:8" x14ac:dyDescent="0.45">
      <c r="A234">
        <v>2016</v>
      </c>
      <c r="B234" t="s">
        <v>21</v>
      </c>
      <c r="C234">
        <v>3609</v>
      </c>
      <c r="D234">
        <v>2</v>
      </c>
      <c r="E234">
        <v>975.85</v>
      </c>
      <c r="F234" t="str">
        <f t="shared" si="9"/>
        <v>Vesturland</v>
      </c>
      <c r="G234">
        <f t="shared" si="10"/>
        <v>1951.7</v>
      </c>
      <c r="H234">
        <f t="shared" si="11"/>
        <v>300.26153846153846</v>
      </c>
    </row>
    <row r="235" spans="1:8" x14ac:dyDescent="0.45">
      <c r="A235">
        <v>2018</v>
      </c>
      <c r="B235" t="s">
        <v>21</v>
      </c>
      <c r="C235">
        <v>3609</v>
      </c>
      <c r="D235">
        <v>18</v>
      </c>
      <c r="E235">
        <v>332.94</v>
      </c>
      <c r="F235" t="str">
        <f t="shared" si="9"/>
        <v>Vesturland</v>
      </c>
      <c r="G235">
        <f t="shared" si="10"/>
        <v>5992.92</v>
      </c>
      <c r="H235">
        <f t="shared" si="11"/>
        <v>921.98769230769233</v>
      </c>
    </row>
    <row r="236" spans="1:8" x14ac:dyDescent="0.45">
      <c r="A236">
        <v>2019</v>
      </c>
      <c r="B236" t="s">
        <v>21</v>
      </c>
      <c r="C236">
        <v>3609</v>
      </c>
      <c r="D236">
        <v>17</v>
      </c>
      <c r="E236">
        <v>208.74</v>
      </c>
      <c r="F236" t="str">
        <f t="shared" si="9"/>
        <v>Vesturland</v>
      </c>
      <c r="G236">
        <f t="shared" si="10"/>
        <v>3548.58</v>
      </c>
      <c r="H236">
        <f t="shared" si="11"/>
        <v>545.93538461538458</v>
      </c>
    </row>
    <row r="237" spans="1:8" x14ac:dyDescent="0.45">
      <c r="A237">
        <v>2020</v>
      </c>
      <c r="B237" t="s">
        <v>21</v>
      </c>
      <c r="C237">
        <v>3609</v>
      </c>
      <c r="D237">
        <v>9</v>
      </c>
      <c r="E237">
        <v>104.67</v>
      </c>
      <c r="F237" t="str">
        <f t="shared" si="9"/>
        <v>Vesturland</v>
      </c>
      <c r="G237">
        <f t="shared" si="10"/>
        <v>942.03</v>
      </c>
      <c r="H237">
        <f t="shared" si="11"/>
        <v>144.9276923076923</v>
      </c>
    </row>
    <row r="238" spans="1:8" x14ac:dyDescent="0.45">
      <c r="A238">
        <v>2021</v>
      </c>
      <c r="B238" t="s">
        <v>21</v>
      </c>
      <c r="C238">
        <v>3609</v>
      </c>
      <c r="D238">
        <v>6</v>
      </c>
      <c r="E238">
        <v>91.69</v>
      </c>
      <c r="F238" t="str">
        <f t="shared" si="9"/>
        <v>Vesturland</v>
      </c>
      <c r="G238">
        <f t="shared" si="10"/>
        <v>550.14</v>
      </c>
      <c r="H238">
        <f t="shared" si="11"/>
        <v>84.636923076923068</v>
      </c>
    </row>
    <row r="239" spans="1:8" x14ac:dyDescent="0.45">
      <c r="A239">
        <v>2022</v>
      </c>
      <c r="B239" t="s">
        <v>21</v>
      </c>
      <c r="C239">
        <v>3609</v>
      </c>
      <c r="D239">
        <v>3</v>
      </c>
      <c r="E239">
        <v>125.33</v>
      </c>
      <c r="F239" t="str">
        <f t="shared" si="9"/>
        <v>Vesturland</v>
      </c>
      <c r="G239">
        <f t="shared" si="10"/>
        <v>375.99</v>
      </c>
      <c r="H239">
        <f t="shared" si="11"/>
        <v>57.844615384615388</v>
      </c>
    </row>
    <row r="240" spans="1:8" x14ac:dyDescent="0.45">
      <c r="A240">
        <v>2024</v>
      </c>
      <c r="B240" t="s">
        <v>21</v>
      </c>
      <c r="C240">
        <v>3609</v>
      </c>
      <c r="D240">
        <v>19</v>
      </c>
      <c r="E240">
        <v>188.47</v>
      </c>
      <c r="F240" t="str">
        <f t="shared" si="9"/>
        <v>Vesturland</v>
      </c>
      <c r="G240">
        <f t="shared" si="10"/>
        <v>3580.93</v>
      </c>
      <c r="H240">
        <f t="shared" si="11"/>
        <v>550.91230769230765</v>
      </c>
    </row>
    <row r="241" spans="1:8" x14ac:dyDescent="0.45">
      <c r="A241">
        <v>2006</v>
      </c>
      <c r="B241" t="s">
        <v>22</v>
      </c>
      <c r="C241">
        <v>3709</v>
      </c>
      <c r="D241">
        <v>1</v>
      </c>
      <c r="E241">
        <v>118.7</v>
      </c>
      <c r="F241" t="str">
        <f t="shared" si="9"/>
        <v>Vesturland</v>
      </c>
      <c r="G241">
        <f t="shared" si="10"/>
        <v>118.7</v>
      </c>
      <c r="H241">
        <f t="shared" si="11"/>
        <v>18.261538461538461</v>
      </c>
    </row>
    <row r="242" spans="1:8" x14ac:dyDescent="0.45">
      <c r="A242">
        <v>2007</v>
      </c>
      <c r="B242" t="s">
        <v>22</v>
      </c>
      <c r="C242">
        <v>3709</v>
      </c>
      <c r="D242">
        <v>3</v>
      </c>
      <c r="E242">
        <v>780.43</v>
      </c>
      <c r="F242" t="str">
        <f t="shared" si="9"/>
        <v>Vesturland</v>
      </c>
      <c r="G242">
        <f t="shared" si="10"/>
        <v>2341.29</v>
      </c>
      <c r="H242">
        <f t="shared" si="11"/>
        <v>360.19846153846152</v>
      </c>
    </row>
    <row r="243" spans="1:8" x14ac:dyDescent="0.45">
      <c r="A243">
        <v>2008</v>
      </c>
      <c r="B243" t="s">
        <v>22</v>
      </c>
      <c r="C243">
        <v>3709</v>
      </c>
      <c r="D243">
        <v>2</v>
      </c>
      <c r="E243">
        <v>387.25</v>
      </c>
      <c r="F243" t="str">
        <f t="shared" si="9"/>
        <v>Vesturland</v>
      </c>
      <c r="G243">
        <f t="shared" si="10"/>
        <v>774.5</v>
      </c>
      <c r="H243">
        <f t="shared" si="11"/>
        <v>119.15384615384616</v>
      </c>
    </row>
    <row r="244" spans="1:8" x14ac:dyDescent="0.45">
      <c r="A244">
        <v>2010</v>
      </c>
      <c r="B244" t="s">
        <v>22</v>
      </c>
      <c r="C244">
        <v>3709</v>
      </c>
      <c r="D244">
        <v>2</v>
      </c>
      <c r="E244">
        <v>289.85000000000002</v>
      </c>
      <c r="F244" t="str">
        <f t="shared" si="9"/>
        <v>Vesturland</v>
      </c>
      <c r="G244">
        <f t="shared" si="10"/>
        <v>579.70000000000005</v>
      </c>
      <c r="H244">
        <f t="shared" si="11"/>
        <v>89.184615384615398</v>
      </c>
    </row>
    <row r="245" spans="1:8" x14ac:dyDescent="0.45">
      <c r="A245">
        <v>2012</v>
      </c>
      <c r="B245" t="s">
        <v>22</v>
      </c>
      <c r="C245">
        <v>3709</v>
      </c>
      <c r="D245">
        <v>2</v>
      </c>
      <c r="E245">
        <v>85.65</v>
      </c>
      <c r="F245" t="str">
        <f t="shared" si="9"/>
        <v>Vesturland</v>
      </c>
      <c r="G245">
        <f t="shared" si="10"/>
        <v>171.3</v>
      </c>
      <c r="H245">
        <f t="shared" si="11"/>
        <v>26.353846153846156</v>
      </c>
    </row>
    <row r="246" spans="1:8" x14ac:dyDescent="0.45">
      <c r="A246">
        <v>2013</v>
      </c>
      <c r="B246" t="s">
        <v>22</v>
      </c>
      <c r="C246">
        <v>3709</v>
      </c>
      <c r="D246">
        <v>1</v>
      </c>
      <c r="E246">
        <v>66</v>
      </c>
      <c r="F246" t="str">
        <f t="shared" si="9"/>
        <v>Vesturland</v>
      </c>
      <c r="G246">
        <f t="shared" si="10"/>
        <v>66</v>
      </c>
      <c r="H246">
        <f t="shared" si="11"/>
        <v>10.153846153846153</v>
      </c>
    </row>
    <row r="247" spans="1:8" x14ac:dyDescent="0.45">
      <c r="A247">
        <v>2015</v>
      </c>
      <c r="B247" t="s">
        <v>22</v>
      </c>
      <c r="C247">
        <v>3709</v>
      </c>
      <c r="D247">
        <v>2</v>
      </c>
      <c r="E247">
        <v>90.77</v>
      </c>
      <c r="F247" t="str">
        <f t="shared" si="9"/>
        <v>Vesturland</v>
      </c>
      <c r="G247">
        <f t="shared" si="10"/>
        <v>181.54</v>
      </c>
      <c r="H247">
        <f t="shared" si="11"/>
        <v>27.929230769230767</v>
      </c>
    </row>
    <row r="248" spans="1:8" x14ac:dyDescent="0.45">
      <c r="A248">
        <v>2017</v>
      </c>
      <c r="B248" t="s">
        <v>22</v>
      </c>
      <c r="C248">
        <v>3709</v>
      </c>
      <c r="D248">
        <v>3</v>
      </c>
      <c r="E248">
        <v>54</v>
      </c>
      <c r="F248" t="str">
        <f t="shared" si="9"/>
        <v>Vesturland</v>
      </c>
      <c r="G248">
        <f t="shared" si="10"/>
        <v>162</v>
      </c>
      <c r="H248">
        <f t="shared" si="11"/>
        <v>24.923076923076923</v>
      </c>
    </row>
    <row r="249" spans="1:8" x14ac:dyDescent="0.45">
      <c r="A249">
        <v>2019</v>
      </c>
      <c r="B249" t="s">
        <v>22</v>
      </c>
      <c r="C249">
        <v>3709</v>
      </c>
      <c r="D249">
        <v>5</v>
      </c>
      <c r="E249">
        <v>568.07000000000005</v>
      </c>
      <c r="F249" t="str">
        <f t="shared" si="9"/>
        <v>Vesturland</v>
      </c>
      <c r="G249">
        <f t="shared" si="10"/>
        <v>2840.3500000000004</v>
      </c>
      <c r="H249">
        <f t="shared" si="11"/>
        <v>436.97692307692313</v>
      </c>
    </row>
    <row r="250" spans="1:8" x14ac:dyDescent="0.45">
      <c r="A250">
        <v>2020</v>
      </c>
      <c r="B250" t="s">
        <v>22</v>
      </c>
      <c r="C250">
        <v>3709</v>
      </c>
      <c r="D250">
        <v>1</v>
      </c>
      <c r="E250">
        <v>61.6</v>
      </c>
      <c r="F250" t="str">
        <f t="shared" si="9"/>
        <v>Vesturland</v>
      </c>
      <c r="G250">
        <f t="shared" si="10"/>
        <v>61.6</v>
      </c>
      <c r="H250">
        <f t="shared" si="11"/>
        <v>9.476923076923077</v>
      </c>
    </row>
    <row r="251" spans="1:8" x14ac:dyDescent="0.45">
      <c r="A251">
        <v>2021</v>
      </c>
      <c r="B251" t="s">
        <v>22</v>
      </c>
      <c r="C251">
        <v>3709</v>
      </c>
      <c r="D251">
        <v>2</v>
      </c>
      <c r="E251">
        <v>103.45</v>
      </c>
      <c r="F251" t="str">
        <f t="shared" si="9"/>
        <v>Vesturland</v>
      </c>
      <c r="G251">
        <f t="shared" si="10"/>
        <v>206.9</v>
      </c>
      <c r="H251">
        <f t="shared" si="11"/>
        <v>31.830769230769231</v>
      </c>
    </row>
    <row r="252" spans="1:8" x14ac:dyDescent="0.45">
      <c r="A252">
        <v>2023</v>
      </c>
      <c r="B252" t="s">
        <v>22</v>
      </c>
      <c r="C252">
        <v>3709</v>
      </c>
      <c r="D252">
        <v>10</v>
      </c>
      <c r="E252">
        <v>110.45</v>
      </c>
      <c r="F252" t="str">
        <f t="shared" si="9"/>
        <v>Vesturland</v>
      </c>
      <c r="G252">
        <f t="shared" si="10"/>
        <v>1104.5</v>
      </c>
      <c r="H252">
        <f t="shared" si="11"/>
        <v>169.92307692307693</v>
      </c>
    </row>
    <row r="253" spans="1:8" x14ac:dyDescent="0.45">
      <c r="A253">
        <v>2024</v>
      </c>
      <c r="B253" t="s">
        <v>22</v>
      </c>
      <c r="C253">
        <v>3709</v>
      </c>
      <c r="D253">
        <v>2</v>
      </c>
      <c r="E253">
        <v>420.75</v>
      </c>
      <c r="F253" t="str">
        <f t="shared" si="9"/>
        <v>Vesturland</v>
      </c>
      <c r="G253">
        <f t="shared" si="10"/>
        <v>841.5</v>
      </c>
      <c r="H253">
        <f t="shared" si="11"/>
        <v>129.46153846153845</v>
      </c>
    </row>
    <row r="254" spans="1:8" x14ac:dyDescent="0.45">
      <c r="A254">
        <v>2006</v>
      </c>
      <c r="B254" t="s">
        <v>23</v>
      </c>
      <c r="C254">
        <v>3713</v>
      </c>
      <c r="D254">
        <v>2</v>
      </c>
      <c r="E254">
        <v>393.15</v>
      </c>
      <c r="F254" t="str">
        <f t="shared" si="9"/>
        <v>Vesturland</v>
      </c>
      <c r="G254">
        <f t="shared" si="10"/>
        <v>786.3</v>
      </c>
      <c r="H254">
        <f t="shared" si="11"/>
        <v>120.96923076923076</v>
      </c>
    </row>
    <row r="255" spans="1:8" x14ac:dyDescent="0.45">
      <c r="A255">
        <v>2007</v>
      </c>
      <c r="B255" t="s">
        <v>23</v>
      </c>
      <c r="C255">
        <v>3713</v>
      </c>
      <c r="D255">
        <v>3</v>
      </c>
      <c r="E255">
        <v>430</v>
      </c>
      <c r="F255" t="str">
        <f t="shared" si="9"/>
        <v>Vesturland</v>
      </c>
      <c r="G255">
        <f t="shared" si="10"/>
        <v>1290</v>
      </c>
      <c r="H255">
        <f t="shared" si="11"/>
        <v>198.46153846153845</v>
      </c>
    </row>
    <row r="256" spans="1:8" x14ac:dyDescent="0.45">
      <c r="A256">
        <v>2010</v>
      </c>
      <c r="B256" t="s">
        <v>23</v>
      </c>
      <c r="C256">
        <v>3713</v>
      </c>
      <c r="D256">
        <v>1</v>
      </c>
      <c r="E256">
        <v>6.9</v>
      </c>
      <c r="F256" t="str">
        <f t="shared" si="9"/>
        <v>Vesturland</v>
      </c>
      <c r="G256">
        <f t="shared" si="10"/>
        <v>6.9</v>
      </c>
      <c r="H256">
        <f t="shared" si="11"/>
        <v>1.0615384615384615</v>
      </c>
    </row>
    <row r="257" spans="1:8" x14ac:dyDescent="0.45">
      <c r="A257">
        <v>2014</v>
      </c>
      <c r="B257" t="s">
        <v>23</v>
      </c>
      <c r="C257">
        <v>3713</v>
      </c>
      <c r="D257">
        <v>1</v>
      </c>
      <c r="E257">
        <v>287.39999999999998</v>
      </c>
      <c r="F257" t="str">
        <f t="shared" si="9"/>
        <v>Vesturland</v>
      </c>
      <c r="G257">
        <f t="shared" si="10"/>
        <v>287.39999999999998</v>
      </c>
      <c r="H257">
        <f t="shared" si="11"/>
        <v>44.215384615384615</v>
      </c>
    </row>
    <row r="258" spans="1:8" x14ac:dyDescent="0.45">
      <c r="A258">
        <v>2017</v>
      </c>
      <c r="B258" t="s">
        <v>23</v>
      </c>
      <c r="C258">
        <v>3713</v>
      </c>
      <c r="D258">
        <v>1</v>
      </c>
      <c r="E258">
        <v>231.2</v>
      </c>
      <c r="F258" t="str">
        <f t="shared" si="9"/>
        <v>Vesturland</v>
      </c>
      <c r="G258">
        <f t="shared" si="10"/>
        <v>231.2</v>
      </c>
      <c r="H258">
        <f t="shared" si="11"/>
        <v>35.569230769230771</v>
      </c>
    </row>
    <row r="259" spans="1:8" x14ac:dyDescent="0.45">
      <c r="A259">
        <v>2018</v>
      </c>
      <c r="B259" t="s">
        <v>23</v>
      </c>
      <c r="C259">
        <v>3713</v>
      </c>
      <c r="D259">
        <v>1</v>
      </c>
      <c r="E259">
        <v>431.5</v>
      </c>
      <c r="F259" t="str">
        <f t="shared" ref="F259:F322" si="12">IF(OR(B259="Reykjavíkurborg",B259="Kópavogsbær",B259="Seltjarnarnesbær",B259="Garðabær",B259="Hafnarfjarðarkaupstaður",B259="Mosfellsbær",B259="Kjósarhreppur"),"Höfuðborgarsvæðið",IF(OR(B259="Reykjanesbær",B259="Grindavíkurbær",B259="Sveitarfélagið Vogar",B259="Sveitarfélagið Álftanes",B259="Suðurnesjabær"),"Suðurnes",IF(OR(B259="Akraneskaupstaður",B259="Borgarbyggð",B259="Stykkishólmur",B259="Stykkishólmsbær",B259="Grundarfjarðarbær",B259="Snæfellsbær",B259="Eyja- og Miklaholtshreppur",B259="Skorradalshreppur",B259="Hvalfjarðarsveit",B259="Dalabyggð"),"Vesturland",IF(OR(B259="Ísafjarðarbær",B259="Bolungarvíkurkaupstaður",B259="Reykhólahreppur",B259="Vesturbyggð",B259="Súðavíkurhreppur",B259="Árneshreppur",B259="Kaldrananeshreppur",B259="Strandabyggð"),"Vestfirðir",IF(OR(B259="Skagafjörður",B259="Húnaþing vestra",B259="Sveitarfélagið Skagaströnd",B259="Húnabyggð"),"Norðurland vestra",IF(OR(B259="Akureyrarbær",B259="Akureyri",B259="Fjallabyggð",B259="Dalvíkurbyggð",B259="Eyjafjarðarsveit",B259="Hörgársveit",B259="Svalbarðsstrandarhreppur",B259="Grýtubakkahreppur",B259="Norðurþing",B259="Tjörneshreppur",B259="Þingeyjarsveit",B259="Langanesbyggð"),"Norðurland eystra",IF(OR(B259="Fjarðabyggð",B259="Fjarðarbyggð",B259="Múlaþing",B259="Vopnafjarðarhreppur",B259="Fljótsdalshreppur"),"Austurland",IF(OR(B259="Vestmannaeyjar",B259="Sveitarfélagið Árborg",B259="Sveitarfélagið Hornafjörður",B259="Mýrdalshreppur",B259="Skarftárhreppur",B259="Ásahreppur",B259="Rangárþing eystra",B259="Rangárþing ytra",B259="Hrunamannahreppur",B259="Hveragerði",B259="Sveitarfélagið Ölfus",B259="Grímsnes- og Grafningshreppur",B259="Skeiða- og Gnúpverjahreppur",B259="Bláskógabyggð",B259="Flóahreppur"),"Suðurland","Óþekkt"))))))))</f>
        <v>Vesturland</v>
      </c>
      <c r="G259">
        <f t="shared" ref="G259:G322" si="13">D259*E259</f>
        <v>431.5</v>
      </c>
      <c r="H259">
        <f t="shared" ref="H259:H322" si="14">G259/6.5</f>
        <v>66.384615384615387</v>
      </c>
    </row>
    <row r="260" spans="1:8" x14ac:dyDescent="0.45">
      <c r="A260">
        <v>2019</v>
      </c>
      <c r="B260" t="s">
        <v>23</v>
      </c>
      <c r="C260">
        <v>3713</v>
      </c>
      <c r="D260">
        <v>1</v>
      </c>
      <c r="E260">
        <v>306.10000000000002</v>
      </c>
      <c r="F260" t="str">
        <f t="shared" si="12"/>
        <v>Vesturland</v>
      </c>
      <c r="G260">
        <f t="shared" si="13"/>
        <v>306.10000000000002</v>
      </c>
      <c r="H260">
        <f t="shared" si="14"/>
        <v>47.092307692307699</v>
      </c>
    </row>
    <row r="261" spans="1:8" x14ac:dyDescent="0.45">
      <c r="A261">
        <v>2021</v>
      </c>
      <c r="B261" t="s">
        <v>23</v>
      </c>
      <c r="C261">
        <v>3713</v>
      </c>
      <c r="D261">
        <v>1</v>
      </c>
      <c r="E261">
        <v>103.9</v>
      </c>
      <c r="F261" t="str">
        <f t="shared" si="12"/>
        <v>Vesturland</v>
      </c>
      <c r="G261">
        <f t="shared" si="13"/>
        <v>103.9</v>
      </c>
      <c r="H261">
        <f t="shared" si="14"/>
        <v>15.984615384615385</v>
      </c>
    </row>
    <row r="262" spans="1:8" x14ac:dyDescent="0.45">
      <c r="A262">
        <v>2024</v>
      </c>
      <c r="B262" t="s">
        <v>23</v>
      </c>
      <c r="C262">
        <v>3713</v>
      </c>
      <c r="D262">
        <v>1</v>
      </c>
      <c r="E262">
        <v>109.1</v>
      </c>
      <c r="F262" t="str">
        <f t="shared" si="12"/>
        <v>Vesturland</v>
      </c>
      <c r="G262">
        <f t="shared" si="13"/>
        <v>109.1</v>
      </c>
      <c r="H262">
        <f t="shared" si="14"/>
        <v>16.784615384615385</v>
      </c>
    </row>
    <row r="263" spans="1:8" x14ac:dyDescent="0.45">
      <c r="A263">
        <v>2006</v>
      </c>
      <c r="B263" t="s">
        <v>24</v>
      </c>
      <c r="C263">
        <v>3714</v>
      </c>
      <c r="D263">
        <v>2</v>
      </c>
      <c r="E263">
        <v>1018.65</v>
      </c>
      <c r="F263" t="str">
        <f t="shared" si="12"/>
        <v>Vesturland</v>
      </c>
      <c r="G263">
        <f t="shared" si="13"/>
        <v>2037.3</v>
      </c>
      <c r="H263">
        <f t="shared" si="14"/>
        <v>313.43076923076922</v>
      </c>
    </row>
    <row r="264" spans="1:8" x14ac:dyDescent="0.45">
      <c r="A264">
        <v>2007</v>
      </c>
      <c r="B264" t="s">
        <v>24</v>
      </c>
      <c r="C264">
        <v>3714</v>
      </c>
      <c r="D264">
        <v>1</v>
      </c>
      <c r="E264">
        <v>289.2</v>
      </c>
      <c r="F264" t="str">
        <f t="shared" si="12"/>
        <v>Vesturland</v>
      </c>
      <c r="G264">
        <f t="shared" si="13"/>
        <v>289.2</v>
      </c>
      <c r="H264">
        <f t="shared" si="14"/>
        <v>44.492307692307691</v>
      </c>
    </row>
    <row r="265" spans="1:8" x14ac:dyDescent="0.45">
      <c r="A265">
        <v>2008</v>
      </c>
      <c r="B265" t="s">
        <v>24</v>
      </c>
      <c r="C265">
        <v>3714</v>
      </c>
      <c r="D265">
        <v>2</v>
      </c>
      <c r="E265">
        <v>1510.5</v>
      </c>
      <c r="F265" t="str">
        <f t="shared" si="12"/>
        <v>Vesturland</v>
      </c>
      <c r="G265">
        <f t="shared" si="13"/>
        <v>3021</v>
      </c>
      <c r="H265">
        <f t="shared" si="14"/>
        <v>464.76923076923077</v>
      </c>
    </row>
    <row r="266" spans="1:8" x14ac:dyDescent="0.45">
      <c r="A266">
        <v>2009</v>
      </c>
      <c r="B266" t="s">
        <v>24</v>
      </c>
      <c r="C266">
        <v>3714</v>
      </c>
      <c r="D266">
        <v>5</v>
      </c>
      <c r="E266">
        <v>104.52</v>
      </c>
      <c r="F266" t="str">
        <f t="shared" si="12"/>
        <v>Vesturland</v>
      </c>
      <c r="G266">
        <f t="shared" si="13"/>
        <v>522.6</v>
      </c>
      <c r="H266">
        <f t="shared" si="14"/>
        <v>80.400000000000006</v>
      </c>
    </row>
    <row r="267" spans="1:8" x14ac:dyDescent="0.45">
      <c r="A267">
        <v>2010</v>
      </c>
      <c r="B267" t="s">
        <v>24</v>
      </c>
      <c r="C267">
        <v>3714</v>
      </c>
      <c r="D267">
        <v>3</v>
      </c>
      <c r="E267">
        <v>123.7</v>
      </c>
      <c r="F267" t="str">
        <f t="shared" si="12"/>
        <v>Vesturland</v>
      </c>
      <c r="G267">
        <f t="shared" si="13"/>
        <v>371.1</v>
      </c>
      <c r="H267">
        <f t="shared" si="14"/>
        <v>57.092307692307699</v>
      </c>
    </row>
    <row r="268" spans="1:8" x14ac:dyDescent="0.45">
      <c r="A268">
        <v>2011</v>
      </c>
      <c r="B268" t="s">
        <v>24</v>
      </c>
      <c r="C268">
        <v>3714</v>
      </c>
      <c r="D268">
        <v>2</v>
      </c>
      <c r="E268">
        <v>267.5</v>
      </c>
      <c r="F268" t="str">
        <f t="shared" si="12"/>
        <v>Vesturland</v>
      </c>
      <c r="G268">
        <f t="shared" si="13"/>
        <v>535</v>
      </c>
      <c r="H268">
        <f t="shared" si="14"/>
        <v>82.307692307692307</v>
      </c>
    </row>
    <row r="269" spans="1:8" x14ac:dyDescent="0.45">
      <c r="A269">
        <v>2012</v>
      </c>
      <c r="B269" t="s">
        <v>24</v>
      </c>
      <c r="C269">
        <v>3714</v>
      </c>
      <c r="D269">
        <v>3</v>
      </c>
      <c r="E269">
        <v>473.57</v>
      </c>
      <c r="F269" t="str">
        <f t="shared" si="12"/>
        <v>Vesturland</v>
      </c>
      <c r="G269">
        <f t="shared" si="13"/>
        <v>1420.71</v>
      </c>
      <c r="H269">
        <f t="shared" si="14"/>
        <v>218.57076923076923</v>
      </c>
    </row>
    <row r="270" spans="1:8" x14ac:dyDescent="0.45">
      <c r="A270">
        <v>2013</v>
      </c>
      <c r="B270" t="s">
        <v>24</v>
      </c>
      <c r="C270">
        <v>3714</v>
      </c>
      <c r="D270">
        <v>1</v>
      </c>
      <c r="E270">
        <v>814.5</v>
      </c>
      <c r="F270" t="str">
        <f t="shared" si="12"/>
        <v>Vesturland</v>
      </c>
      <c r="G270">
        <f t="shared" si="13"/>
        <v>814.5</v>
      </c>
      <c r="H270">
        <f t="shared" si="14"/>
        <v>125.30769230769231</v>
      </c>
    </row>
    <row r="271" spans="1:8" x14ac:dyDescent="0.45">
      <c r="A271">
        <v>2014</v>
      </c>
      <c r="B271" t="s">
        <v>24</v>
      </c>
      <c r="C271">
        <v>3714</v>
      </c>
      <c r="D271">
        <v>5</v>
      </c>
      <c r="E271">
        <v>100.52</v>
      </c>
      <c r="F271" t="str">
        <f t="shared" si="12"/>
        <v>Vesturland</v>
      </c>
      <c r="G271">
        <f t="shared" si="13"/>
        <v>502.59999999999997</v>
      </c>
      <c r="H271">
        <f t="shared" si="14"/>
        <v>77.323076923076911</v>
      </c>
    </row>
    <row r="272" spans="1:8" x14ac:dyDescent="0.45">
      <c r="A272">
        <v>2016</v>
      </c>
      <c r="B272" t="s">
        <v>24</v>
      </c>
      <c r="C272">
        <v>3714</v>
      </c>
      <c r="D272">
        <v>3</v>
      </c>
      <c r="E272">
        <v>186.9</v>
      </c>
      <c r="F272" t="str">
        <f t="shared" si="12"/>
        <v>Vesturland</v>
      </c>
      <c r="G272">
        <f t="shared" si="13"/>
        <v>560.70000000000005</v>
      </c>
      <c r="H272">
        <f t="shared" si="14"/>
        <v>86.261538461538464</v>
      </c>
    </row>
    <row r="273" spans="1:8" x14ac:dyDescent="0.45">
      <c r="A273">
        <v>2017</v>
      </c>
      <c r="B273" t="s">
        <v>24</v>
      </c>
      <c r="C273">
        <v>3714</v>
      </c>
      <c r="D273">
        <v>6</v>
      </c>
      <c r="E273">
        <v>79.22</v>
      </c>
      <c r="F273" t="str">
        <f t="shared" si="12"/>
        <v>Vesturland</v>
      </c>
      <c r="G273">
        <f t="shared" si="13"/>
        <v>475.32</v>
      </c>
      <c r="H273">
        <f t="shared" si="14"/>
        <v>73.126153846153841</v>
      </c>
    </row>
    <row r="274" spans="1:8" x14ac:dyDescent="0.45">
      <c r="A274">
        <v>2018</v>
      </c>
      <c r="B274" t="s">
        <v>24</v>
      </c>
      <c r="C274">
        <v>3714</v>
      </c>
      <c r="D274">
        <v>1</v>
      </c>
      <c r="E274">
        <v>25.2</v>
      </c>
      <c r="F274" t="str">
        <f t="shared" si="12"/>
        <v>Vesturland</v>
      </c>
      <c r="G274">
        <f t="shared" si="13"/>
        <v>25.2</v>
      </c>
      <c r="H274">
        <f t="shared" si="14"/>
        <v>3.8769230769230769</v>
      </c>
    </row>
    <row r="275" spans="1:8" x14ac:dyDescent="0.45">
      <c r="A275">
        <v>2019</v>
      </c>
      <c r="B275" t="s">
        <v>24</v>
      </c>
      <c r="C275">
        <v>3714</v>
      </c>
      <c r="D275">
        <v>4</v>
      </c>
      <c r="E275">
        <v>132.43</v>
      </c>
      <c r="F275" t="str">
        <f t="shared" si="12"/>
        <v>Vesturland</v>
      </c>
      <c r="G275">
        <f t="shared" si="13"/>
        <v>529.72</v>
      </c>
      <c r="H275">
        <f t="shared" si="14"/>
        <v>81.495384615384623</v>
      </c>
    </row>
    <row r="276" spans="1:8" x14ac:dyDescent="0.45">
      <c r="A276">
        <v>2020</v>
      </c>
      <c r="B276" t="s">
        <v>24</v>
      </c>
      <c r="C276">
        <v>3714</v>
      </c>
      <c r="D276">
        <v>1</v>
      </c>
      <c r="E276">
        <v>100.7</v>
      </c>
      <c r="F276" t="str">
        <f t="shared" si="12"/>
        <v>Vesturland</v>
      </c>
      <c r="G276">
        <f t="shared" si="13"/>
        <v>100.7</v>
      </c>
      <c r="H276">
        <f t="shared" si="14"/>
        <v>15.492307692307692</v>
      </c>
    </row>
    <row r="277" spans="1:8" x14ac:dyDescent="0.45">
      <c r="A277">
        <v>2021</v>
      </c>
      <c r="B277" t="s">
        <v>24</v>
      </c>
      <c r="C277">
        <v>3714</v>
      </c>
      <c r="D277">
        <v>2</v>
      </c>
      <c r="E277">
        <v>408.65</v>
      </c>
      <c r="F277" t="str">
        <f t="shared" si="12"/>
        <v>Vesturland</v>
      </c>
      <c r="G277">
        <f t="shared" si="13"/>
        <v>817.3</v>
      </c>
      <c r="H277">
        <f t="shared" si="14"/>
        <v>125.73846153846154</v>
      </c>
    </row>
    <row r="278" spans="1:8" x14ac:dyDescent="0.45">
      <c r="A278">
        <v>2022</v>
      </c>
      <c r="B278" t="s">
        <v>24</v>
      </c>
      <c r="C278">
        <v>3714</v>
      </c>
      <c r="D278">
        <v>2</v>
      </c>
      <c r="E278">
        <v>383.35</v>
      </c>
      <c r="F278" t="str">
        <f t="shared" si="12"/>
        <v>Vesturland</v>
      </c>
      <c r="G278">
        <f t="shared" si="13"/>
        <v>766.7</v>
      </c>
      <c r="H278">
        <f t="shared" si="14"/>
        <v>117.95384615384616</v>
      </c>
    </row>
    <row r="279" spans="1:8" x14ac:dyDescent="0.45">
      <c r="A279">
        <v>2024</v>
      </c>
      <c r="B279" t="s">
        <v>24</v>
      </c>
      <c r="C279">
        <v>3714</v>
      </c>
      <c r="D279">
        <v>9</v>
      </c>
      <c r="E279">
        <v>148.02000000000001</v>
      </c>
      <c r="F279" t="str">
        <f t="shared" si="12"/>
        <v>Vesturland</v>
      </c>
      <c r="G279">
        <f t="shared" si="13"/>
        <v>1332.18</v>
      </c>
      <c r="H279">
        <f t="shared" si="14"/>
        <v>204.95076923076925</v>
      </c>
    </row>
    <row r="280" spans="1:8" x14ac:dyDescent="0.45">
      <c r="A280">
        <v>2006</v>
      </c>
      <c r="B280" t="s">
        <v>25</v>
      </c>
      <c r="C280">
        <v>3716</v>
      </c>
      <c r="D280">
        <v>3</v>
      </c>
      <c r="E280">
        <v>468.9</v>
      </c>
      <c r="F280" t="str">
        <f t="shared" si="12"/>
        <v>Vesturland</v>
      </c>
      <c r="G280">
        <f t="shared" si="13"/>
        <v>1406.6999999999998</v>
      </c>
      <c r="H280">
        <f t="shared" si="14"/>
        <v>216.4153846153846</v>
      </c>
    </row>
    <row r="281" spans="1:8" x14ac:dyDescent="0.45">
      <c r="A281">
        <v>2007</v>
      </c>
      <c r="B281" t="s">
        <v>25</v>
      </c>
      <c r="C281">
        <v>3716</v>
      </c>
      <c r="D281">
        <v>3</v>
      </c>
      <c r="E281">
        <v>184.57</v>
      </c>
      <c r="F281" t="str">
        <f t="shared" si="12"/>
        <v>Vesturland</v>
      </c>
      <c r="G281">
        <f t="shared" si="13"/>
        <v>553.71</v>
      </c>
      <c r="H281">
        <f t="shared" si="14"/>
        <v>85.186153846153857</v>
      </c>
    </row>
    <row r="282" spans="1:8" x14ac:dyDescent="0.45">
      <c r="A282">
        <v>2008</v>
      </c>
      <c r="B282" t="s">
        <v>25</v>
      </c>
      <c r="C282">
        <v>3716</v>
      </c>
      <c r="D282">
        <v>9</v>
      </c>
      <c r="E282">
        <v>86.9</v>
      </c>
      <c r="F282" t="str">
        <f t="shared" si="12"/>
        <v>Vesturland</v>
      </c>
      <c r="G282">
        <f t="shared" si="13"/>
        <v>782.1</v>
      </c>
      <c r="H282">
        <f t="shared" si="14"/>
        <v>120.32307692307693</v>
      </c>
    </row>
    <row r="283" spans="1:8" x14ac:dyDescent="0.45">
      <c r="A283">
        <v>2009</v>
      </c>
      <c r="B283" t="s">
        <v>25</v>
      </c>
      <c r="C283">
        <v>3716</v>
      </c>
      <c r="D283">
        <v>3</v>
      </c>
      <c r="E283">
        <v>94.3</v>
      </c>
      <c r="F283" t="str">
        <f t="shared" si="12"/>
        <v>Vesturland</v>
      </c>
      <c r="G283">
        <f t="shared" si="13"/>
        <v>282.89999999999998</v>
      </c>
      <c r="H283">
        <f t="shared" si="14"/>
        <v>43.523076923076921</v>
      </c>
    </row>
    <row r="284" spans="1:8" x14ac:dyDescent="0.45">
      <c r="A284">
        <v>2010</v>
      </c>
      <c r="B284" t="s">
        <v>25</v>
      </c>
      <c r="C284">
        <v>3716</v>
      </c>
      <c r="D284">
        <v>1</v>
      </c>
      <c r="E284">
        <v>165.7</v>
      </c>
      <c r="F284" t="str">
        <f t="shared" si="12"/>
        <v>Vesturland</v>
      </c>
      <c r="G284">
        <f t="shared" si="13"/>
        <v>165.7</v>
      </c>
      <c r="H284">
        <f t="shared" si="14"/>
        <v>25.492307692307691</v>
      </c>
    </row>
    <row r="285" spans="1:8" x14ac:dyDescent="0.45">
      <c r="A285">
        <v>2011</v>
      </c>
      <c r="B285" t="s">
        <v>25</v>
      </c>
      <c r="C285">
        <v>3716</v>
      </c>
      <c r="D285">
        <v>3</v>
      </c>
      <c r="E285">
        <v>91.87</v>
      </c>
      <c r="F285" t="str">
        <f t="shared" si="12"/>
        <v>Vesturland</v>
      </c>
      <c r="G285">
        <f t="shared" si="13"/>
        <v>275.61</v>
      </c>
      <c r="H285">
        <f t="shared" si="14"/>
        <v>42.401538461538465</v>
      </c>
    </row>
    <row r="286" spans="1:8" x14ac:dyDescent="0.45">
      <c r="A286">
        <v>2013</v>
      </c>
      <c r="B286" t="s">
        <v>25</v>
      </c>
      <c r="C286">
        <v>3716</v>
      </c>
      <c r="D286">
        <v>1</v>
      </c>
      <c r="E286">
        <v>50</v>
      </c>
      <c r="F286" t="str">
        <f t="shared" si="12"/>
        <v>Vesturland</v>
      </c>
      <c r="G286">
        <f t="shared" si="13"/>
        <v>50</v>
      </c>
      <c r="H286">
        <f t="shared" si="14"/>
        <v>7.6923076923076925</v>
      </c>
    </row>
    <row r="287" spans="1:8" x14ac:dyDescent="0.45">
      <c r="A287">
        <v>2015</v>
      </c>
      <c r="B287" t="s">
        <v>25</v>
      </c>
      <c r="C287">
        <v>3716</v>
      </c>
      <c r="D287">
        <v>2</v>
      </c>
      <c r="E287">
        <v>235.5</v>
      </c>
      <c r="F287" t="str">
        <f t="shared" si="12"/>
        <v>Vesturland</v>
      </c>
      <c r="G287">
        <f t="shared" si="13"/>
        <v>471</v>
      </c>
      <c r="H287">
        <f t="shared" si="14"/>
        <v>72.461538461538467</v>
      </c>
    </row>
    <row r="288" spans="1:8" x14ac:dyDescent="0.45">
      <c r="A288">
        <v>2016</v>
      </c>
      <c r="B288" t="s">
        <v>25</v>
      </c>
      <c r="C288">
        <v>3716</v>
      </c>
      <c r="D288">
        <v>8</v>
      </c>
      <c r="E288">
        <v>105.48</v>
      </c>
      <c r="F288" t="str">
        <f t="shared" si="12"/>
        <v>Vesturland</v>
      </c>
      <c r="G288">
        <f t="shared" si="13"/>
        <v>843.84</v>
      </c>
      <c r="H288">
        <f t="shared" si="14"/>
        <v>129.82153846153847</v>
      </c>
    </row>
    <row r="289" spans="1:8" x14ac:dyDescent="0.45">
      <c r="A289">
        <v>2017</v>
      </c>
      <c r="B289" t="s">
        <v>25</v>
      </c>
      <c r="C289">
        <v>3716</v>
      </c>
      <c r="D289">
        <v>3</v>
      </c>
      <c r="E289">
        <v>622.5</v>
      </c>
      <c r="F289" t="str">
        <f t="shared" si="12"/>
        <v>Vesturland</v>
      </c>
      <c r="G289">
        <f t="shared" si="13"/>
        <v>1867.5</v>
      </c>
      <c r="H289">
        <f t="shared" si="14"/>
        <v>287.30769230769232</v>
      </c>
    </row>
    <row r="290" spans="1:8" x14ac:dyDescent="0.45">
      <c r="A290">
        <v>2018</v>
      </c>
      <c r="B290" t="s">
        <v>25</v>
      </c>
      <c r="C290">
        <v>3716</v>
      </c>
      <c r="D290">
        <v>2</v>
      </c>
      <c r="E290">
        <v>438.35</v>
      </c>
      <c r="F290" t="str">
        <f t="shared" si="12"/>
        <v>Vesturland</v>
      </c>
      <c r="G290">
        <f t="shared" si="13"/>
        <v>876.7</v>
      </c>
      <c r="H290">
        <f t="shared" si="14"/>
        <v>134.87692307692308</v>
      </c>
    </row>
    <row r="291" spans="1:8" x14ac:dyDescent="0.45">
      <c r="A291">
        <v>2019</v>
      </c>
      <c r="B291" t="s">
        <v>25</v>
      </c>
      <c r="C291">
        <v>3716</v>
      </c>
      <c r="D291">
        <v>4</v>
      </c>
      <c r="E291">
        <v>127.23</v>
      </c>
      <c r="F291" t="str">
        <f t="shared" si="12"/>
        <v>Vesturland</v>
      </c>
      <c r="G291">
        <f t="shared" si="13"/>
        <v>508.92</v>
      </c>
      <c r="H291">
        <f t="shared" si="14"/>
        <v>78.29538461538462</v>
      </c>
    </row>
    <row r="292" spans="1:8" x14ac:dyDescent="0.45">
      <c r="A292">
        <v>2020</v>
      </c>
      <c r="B292" t="s">
        <v>25</v>
      </c>
      <c r="C292">
        <v>3716</v>
      </c>
      <c r="D292">
        <v>5</v>
      </c>
      <c r="E292">
        <v>60</v>
      </c>
      <c r="F292" t="str">
        <f t="shared" si="12"/>
        <v>Vesturland</v>
      </c>
      <c r="G292">
        <f t="shared" si="13"/>
        <v>300</v>
      </c>
      <c r="H292">
        <f t="shared" si="14"/>
        <v>46.153846153846153</v>
      </c>
    </row>
    <row r="293" spans="1:8" x14ac:dyDescent="0.45">
      <c r="A293">
        <v>2022</v>
      </c>
      <c r="B293" t="s">
        <v>26</v>
      </c>
      <c r="C293">
        <v>3716</v>
      </c>
      <c r="D293">
        <v>1</v>
      </c>
      <c r="E293">
        <v>39</v>
      </c>
      <c r="F293" t="str">
        <f t="shared" si="12"/>
        <v>Vesturland</v>
      </c>
      <c r="G293">
        <f t="shared" si="13"/>
        <v>39</v>
      </c>
      <c r="H293">
        <f t="shared" si="14"/>
        <v>6</v>
      </c>
    </row>
    <row r="294" spans="1:8" x14ac:dyDescent="0.45">
      <c r="A294">
        <v>2023</v>
      </c>
      <c r="B294" t="s">
        <v>26</v>
      </c>
      <c r="C294">
        <v>3716</v>
      </c>
      <c r="D294">
        <v>1</v>
      </c>
      <c r="E294">
        <v>71.2</v>
      </c>
      <c r="F294" t="str">
        <f t="shared" si="12"/>
        <v>Vesturland</v>
      </c>
      <c r="G294">
        <f t="shared" si="13"/>
        <v>71.2</v>
      </c>
      <c r="H294">
        <f t="shared" si="14"/>
        <v>10.953846153846154</v>
      </c>
    </row>
    <row r="295" spans="1:8" x14ac:dyDescent="0.45">
      <c r="A295">
        <v>2024</v>
      </c>
      <c r="B295" t="s">
        <v>26</v>
      </c>
      <c r="C295">
        <v>3716</v>
      </c>
      <c r="D295">
        <v>8</v>
      </c>
      <c r="E295">
        <v>129.08000000000001</v>
      </c>
      <c r="F295" t="str">
        <f t="shared" si="12"/>
        <v>Vesturland</v>
      </c>
      <c r="G295">
        <f t="shared" si="13"/>
        <v>1032.6400000000001</v>
      </c>
      <c r="H295">
        <f t="shared" si="14"/>
        <v>158.86769230769232</v>
      </c>
    </row>
    <row r="296" spans="1:8" x14ac:dyDescent="0.45">
      <c r="A296">
        <v>2006</v>
      </c>
      <c r="B296" t="s">
        <v>27</v>
      </c>
      <c r="C296">
        <v>3811</v>
      </c>
      <c r="D296">
        <v>1</v>
      </c>
      <c r="E296">
        <v>69.5</v>
      </c>
      <c r="F296" t="str">
        <f t="shared" si="12"/>
        <v>Vesturland</v>
      </c>
      <c r="G296">
        <f t="shared" si="13"/>
        <v>69.5</v>
      </c>
      <c r="H296">
        <f t="shared" si="14"/>
        <v>10.692307692307692</v>
      </c>
    </row>
    <row r="297" spans="1:8" x14ac:dyDescent="0.45">
      <c r="A297">
        <v>2007</v>
      </c>
      <c r="B297" t="s">
        <v>27</v>
      </c>
      <c r="C297">
        <v>3811</v>
      </c>
      <c r="D297">
        <v>1</v>
      </c>
      <c r="E297">
        <v>52.5</v>
      </c>
      <c r="F297" t="str">
        <f t="shared" si="12"/>
        <v>Vesturland</v>
      </c>
      <c r="G297">
        <f t="shared" si="13"/>
        <v>52.5</v>
      </c>
      <c r="H297">
        <f t="shared" si="14"/>
        <v>8.0769230769230766</v>
      </c>
    </row>
    <row r="298" spans="1:8" x14ac:dyDescent="0.45">
      <c r="A298">
        <v>2009</v>
      </c>
      <c r="B298" t="s">
        <v>27</v>
      </c>
      <c r="C298">
        <v>3811</v>
      </c>
      <c r="D298">
        <v>8</v>
      </c>
      <c r="E298">
        <v>69.180000000000007</v>
      </c>
      <c r="F298" t="str">
        <f t="shared" si="12"/>
        <v>Vesturland</v>
      </c>
      <c r="G298">
        <f t="shared" si="13"/>
        <v>553.44000000000005</v>
      </c>
      <c r="H298">
        <f t="shared" si="14"/>
        <v>85.144615384615392</v>
      </c>
    </row>
    <row r="299" spans="1:8" x14ac:dyDescent="0.45">
      <c r="A299">
        <v>2011</v>
      </c>
      <c r="B299" t="s">
        <v>27</v>
      </c>
      <c r="C299">
        <v>3811</v>
      </c>
      <c r="D299">
        <v>2</v>
      </c>
      <c r="E299">
        <v>7.65</v>
      </c>
      <c r="F299" t="str">
        <f t="shared" si="12"/>
        <v>Vesturland</v>
      </c>
      <c r="G299">
        <f t="shared" si="13"/>
        <v>15.3</v>
      </c>
      <c r="H299">
        <f t="shared" si="14"/>
        <v>2.3538461538461539</v>
      </c>
    </row>
    <row r="300" spans="1:8" x14ac:dyDescent="0.45">
      <c r="A300">
        <v>2013</v>
      </c>
      <c r="B300" t="s">
        <v>27</v>
      </c>
      <c r="C300">
        <v>3811</v>
      </c>
      <c r="D300">
        <v>1</v>
      </c>
      <c r="E300">
        <v>27.6</v>
      </c>
      <c r="F300" t="str">
        <f t="shared" si="12"/>
        <v>Vesturland</v>
      </c>
      <c r="G300">
        <f t="shared" si="13"/>
        <v>27.6</v>
      </c>
      <c r="H300">
        <f t="shared" si="14"/>
        <v>4.2461538461538462</v>
      </c>
    </row>
    <row r="301" spans="1:8" x14ac:dyDescent="0.45">
      <c r="A301">
        <v>2015</v>
      </c>
      <c r="B301" t="s">
        <v>27</v>
      </c>
      <c r="C301">
        <v>3811</v>
      </c>
      <c r="D301">
        <v>3</v>
      </c>
      <c r="E301">
        <v>196.3</v>
      </c>
      <c r="F301" t="str">
        <f t="shared" si="12"/>
        <v>Vesturland</v>
      </c>
      <c r="G301">
        <f t="shared" si="13"/>
        <v>588.90000000000009</v>
      </c>
      <c r="H301">
        <f t="shared" si="14"/>
        <v>90.600000000000009</v>
      </c>
    </row>
    <row r="302" spans="1:8" x14ac:dyDescent="0.45">
      <c r="A302">
        <v>2016</v>
      </c>
      <c r="B302" t="s">
        <v>27</v>
      </c>
      <c r="C302">
        <v>3811</v>
      </c>
      <c r="D302">
        <v>8</v>
      </c>
      <c r="E302">
        <v>275.68</v>
      </c>
      <c r="F302" t="str">
        <f t="shared" si="12"/>
        <v>Vesturland</v>
      </c>
      <c r="G302">
        <f t="shared" si="13"/>
        <v>2205.44</v>
      </c>
      <c r="H302">
        <f t="shared" si="14"/>
        <v>339.29846153846154</v>
      </c>
    </row>
    <row r="303" spans="1:8" x14ac:dyDescent="0.45">
      <c r="A303">
        <v>2017</v>
      </c>
      <c r="B303" t="s">
        <v>27</v>
      </c>
      <c r="C303">
        <v>3811</v>
      </c>
      <c r="D303">
        <v>2</v>
      </c>
      <c r="E303">
        <v>291.45</v>
      </c>
      <c r="F303" t="str">
        <f t="shared" si="12"/>
        <v>Vesturland</v>
      </c>
      <c r="G303">
        <f t="shared" si="13"/>
        <v>582.9</v>
      </c>
      <c r="H303">
        <f t="shared" si="14"/>
        <v>89.676923076923075</v>
      </c>
    </row>
    <row r="304" spans="1:8" x14ac:dyDescent="0.45">
      <c r="A304">
        <v>2018</v>
      </c>
      <c r="B304" t="s">
        <v>27</v>
      </c>
      <c r="C304">
        <v>3811</v>
      </c>
      <c r="D304">
        <v>2</v>
      </c>
      <c r="E304">
        <v>13.75</v>
      </c>
      <c r="F304" t="str">
        <f t="shared" si="12"/>
        <v>Vesturland</v>
      </c>
      <c r="G304">
        <f t="shared" si="13"/>
        <v>27.5</v>
      </c>
      <c r="H304">
        <f t="shared" si="14"/>
        <v>4.2307692307692308</v>
      </c>
    </row>
    <row r="305" spans="1:8" x14ac:dyDescent="0.45">
      <c r="A305">
        <v>2019</v>
      </c>
      <c r="B305" t="s">
        <v>27</v>
      </c>
      <c r="C305">
        <v>3811</v>
      </c>
      <c r="D305">
        <v>3</v>
      </c>
      <c r="E305">
        <v>147.93</v>
      </c>
      <c r="F305" t="str">
        <f t="shared" si="12"/>
        <v>Vesturland</v>
      </c>
      <c r="G305">
        <f t="shared" si="13"/>
        <v>443.79</v>
      </c>
      <c r="H305">
        <f t="shared" si="14"/>
        <v>68.275384615384624</v>
      </c>
    </row>
    <row r="306" spans="1:8" x14ac:dyDescent="0.45">
      <c r="A306">
        <v>2020</v>
      </c>
      <c r="B306" t="s">
        <v>27</v>
      </c>
      <c r="C306">
        <v>3811</v>
      </c>
      <c r="D306">
        <v>2</v>
      </c>
      <c r="E306">
        <v>63.75</v>
      </c>
      <c r="F306" t="str">
        <f t="shared" si="12"/>
        <v>Vesturland</v>
      </c>
      <c r="G306">
        <f t="shared" si="13"/>
        <v>127.5</v>
      </c>
      <c r="H306">
        <f t="shared" si="14"/>
        <v>19.615384615384617</v>
      </c>
    </row>
    <row r="307" spans="1:8" x14ac:dyDescent="0.45">
      <c r="A307">
        <v>2024</v>
      </c>
      <c r="B307" t="s">
        <v>27</v>
      </c>
      <c r="C307">
        <v>3811</v>
      </c>
      <c r="D307">
        <v>1</v>
      </c>
      <c r="E307">
        <v>300</v>
      </c>
      <c r="F307" t="str">
        <f t="shared" si="12"/>
        <v>Vesturland</v>
      </c>
      <c r="G307">
        <f t="shared" si="13"/>
        <v>300</v>
      </c>
      <c r="H307">
        <f t="shared" si="14"/>
        <v>46.153846153846153</v>
      </c>
    </row>
    <row r="308" spans="1:8" x14ac:dyDescent="0.45">
      <c r="A308">
        <v>2008</v>
      </c>
      <c r="B308" t="s">
        <v>28</v>
      </c>
      <c r="C308">
        <v>4100</v>
      </c>
      <c r="D308">
        <v>3</v>
      </c>
      <c r="E308">
        <v>206.3</v>
      </c>
      <c r="F308" t="str">
        <f t="shared" si="12"/>
        <v>Vestfirðir</v>
      </c>
      <c r="G308">
        <f t="shared" si="13"/>
        <v>618.90000000000009</v>
      </c>
      <c r="H308">
        <f t="shared" si="14"/>
        <v>95.215384615384636</v>
      </c>
    </row>
    <row r="309" spans="1:8" x14ac:dyDescent="0.45">
      <c r="A309">
        <v>2009</v>
      </c>
      <c r="B309" t="s">
        <v>28</v>
      </c>
      <c r="C309">
        <v>4100</v>
      </c>
      <c r="D309">
        <v>1</v>
      </c>
      <c r="E309">
        <v>297.60000000000002</v>
      </c>
      <c r="F309" t="str">
        <f t="shared" si="12"/>
        <v>Vestfirðir</v>
      </c>
      <c r="G309">
        <f t="shared" si="13"/>
        <v>297.60000000000002</v>
      </c>
      <c r="H309">
        <f t="shared" si="14"/>
        <v>45.784615384615385</v>
      </c>
    </row>
    <row r="310" spans="1:8" x14ac:dyDescent="0.45">
      <c r="A310">
        <v>2010</v>
      </c>
      <c r="B310" t="s">
        <v>28</v>
      </c>
      <c r="C310">
        <v>4100</v>
      </c>
      <c r="D310">
        <v>1</v>
      </c>
      <c r="E310">
        <v>26.65</v>
      </c>
      <c r="F310" t="str">
        <f t="shared" si="12"/>
        <v>Vestfirðir</v>
      </c>
      <c r="G310">
        <f t="shared" si="13"/>
        <v>26.65</v>
      </c>
      <c r="H310">
        <f t="shared" si="14"/>
        <v>4.0999999999999996</v>
      </c>
    </row>
    <row r="311" spans="1:8" x14ac:dyDescent="0.45">
      <c r="A311">
        <v>2011</v>
      </c>
      <c r="B311" t="s">
        <v>28</v>
      </c>
      <c r="C311">
        <v>4100</v>
      </c>
      <c r="D311">
        <v>1</v>
      </c>
      <c r="E311">
        <v>479.7</v>
      </c>
      <c r="F311" t="str">
        <f t="shared" si="12"/>
        <v>Vestfirðir</v>
      </c>
      <c r="G311">
        <f t="shared" si="13"/>
        <v>479.7</v>
      </c>
      <c r="H311">
        <f t="shared" si="14"/>
        <v>73.8</v>
      </c>
    </row>
    <row r="312" spans="1:8" x14ac:dyDescent="0.45">
      <c r="A312">
        <v>2012</v>
      </c>
      <c r="B312" t="s">
        <v>28</v>
      </c>
      <c r="C312">
        <v>4100</v>
      </c>
      <c r="D312">
        <v>1</v>
      </c>
      <c r="E312">
        <v>184.8</v>
      </c>
      <c r="F312" t="str">
        <f t="shared" si="12"/>
        <v>Vestfirðir</v>
      </c>
      <c r="G312">
        <f t="shared" si="13"/>
        <v>184.8</v>
      </c>
      <c r="H312">
        <f t="shared" si="14"/>
        <v>28.430769230769233</v>
      </c>
    </row>
    <row r="313" spans="1:8" x14ac:dyDescent="0.45">
      <c r="A313">
        <v>2013</v>
      </c>
      <c r="B313" t="s">
        <v>28</v>
      </c>
      <c r="C313">
        <v>4100</v>
      </c>
      <c r="D313">
        <v>1</v>
      </c>
      <c r="E313">
        <v>81</v>
      </c>
      <c r="F313" t="str">
        <f t="shared" si="12"/>
        <v>Vestfirðir</v>
      </c>
      <c r="G313">
        <f t="shared" si="13"/>
        <v>81</v>
      </c>
      <c r="H313">
        <f t="shared" si="14"/>
        <v>12.461538461538462</v>
      </c>
    </row>
    <row r="314" spans="1:8" x14ac:dyDescent="0.45">
      <c r="A314">
        <v>2016</v>
      </c>
      <c r="B314" t="s">
        <v>28</v>
      </c>
      <c r="C314">
        <v>4100</v>
      </c>
      <c r="D314">
        <v>2</v>
      </c>
      <c r="E314">
        <v>604.54999999999995</v>
      </c>
      <c r="F314" t="str">
        <f t="shared" si="12"/>
        <v>Vestfirðir</v>
      </c>
      <c r="G314">
        <f t="shared" si="13"/>
        <v>1209.0999999999999</v>
      </c>
      <c r="H314">
        <f t="shared" si="14"/>
        <v>186.01538461538459</v>
      </c>
    </row>
    <row r="315" spans="1:8" x14ac:dyDescent="0.45">
      <c r="A315">
        <v>2019</v>
      </c>
      <c r="B315" t="s">
        <v>28</v>
      </c>
      <c r="C315">
        <v>4100</v>
      </c>
      <c r="D315">
        <v>3</v>
      </c>
      <c r="E315">
        <v>69.73</v>
      </c>
      <c r="F315" t="str">
        <f t="shared" si="12"/>
        <v>Vestfirðir</v>
      </c>
      <c r="G315">
        <f t="shared" si="13"/>
        <v>209.19</v>
      </c>
      <c r="H315">
        <f t="shared" si="14"/>
        <v>32.183076923076925</v>
      </c>
    </row>
    <row r="316" spans="1:8" x14ac:dyDescent="0.45">
      <c r="A316">
        <v>2020</v>
      </c>
      <c r="B316" t="s">
        <v>28</v>
      </c>
      <c r="C316">
        <v>4100</v>
      </c>
      <c r="D316">
        <v>1</v>
      </c>
      <c r="E316">
        <v>184.3</v>
      </c>
      <c r="F316" t="str">
        <f t="shared" si="12"/>
        <v>Vestfirðir</v>
      </c>
      <c r="G316">
        <f t="shared" si="13"/>
        <v>184.3</v>
      </c>
      <c r="H316">
        <f t="shared" si="14"/>
        <v>28.353846153846156</v>
      </c>
    </row>
    <row r="317" spans="1:8" x14ac:dyDescent="0.45">
      <c r="A317">
        <v>2022</v>
      </c>
      <c r="B317" t="s">
        <v>28</v>
      </c>
      <c r="C317">
        <v>4100</v>
      </c>
      <c r="D317">
        <v>1</v>
      </c>
      <c r="E317">
        <v>364.2</v>
      </c>
      <c r="F317" t="str">
        <f t="shared" si="12"/>
        <v>Vestfirðir</v>
      </c>
      <c r="G317">
        <f t="shared" si="13"/>
        <v>364.2</v>
      </c>
      <c r="H317">
        <f t="shared" si="14"/>
        <v>56.030769230769231</v>
      </c>
    </row>
    <row r="318" spans="1:8" x14ac:dyDescent="0.45">
      <c r="A318">
        <v>2023</v>
      </c>
      <c r="B318" t="s">
        <v>28</v>
      </c>
      <c r="C318">
        <v>4100</v>
      </c>
      <c r="D318">
        <v>2</v>
      </c>
      <c r="E318">
        <v>729.9</v>
      </c>
      <c r="F318" t="str">
        <f t="shared" si="12"/>
        <v>Vestfirðir</v>
      </c>
      <c r="G318">
        <f t="shared" si="13"/>
        <v>1459.8</v>
      </c>
      <c r="H318">
        <f t="shared" si="14"/>
        <v>224.58461538461538</v>
      </c>
    </row>
    <row r="319" spans="1:8" x14ac:dyDescent="0.45">
      <c r="A319">
        <v>2024</v>
      </c>
      <c r="B319" t="s">
        <v>28</v>
      </c>
      <c r="C319">
        <v>4100</v>
      </c>
      <c r="D319">
        <v>17</v>
      </c>
      <c r="E319">
        <v>475.01</v>
      </c>
      <c r="F319" t="str">
        <f t="shared" si="12"/>
        <v>Vestfirðir</v>
      </c>
      <c r="G319">
        <f t="shared" si="13"/>
        <v>8075.17</v>
      </c>
      <c r="H319">
        <f t="shared" si="14"/>
        <v>1242.3338461538463</v>
      </c>
    </row>
    <row r="320" spans="1:8" x14ac:dyDescent="0.45">
      <c r="A320">
        <v>2006</v>
      </c>
      <c r="B320" t="s">
        <v>29</v>
      </c>
      <c r="C320">
        <v>4200</v>
      </c>
      <c r="D320">
        <v>4</v>
      </c>
      <c r="E320">
        <v>197.68</v>
      </c>
      <c r="F320" t="str">
        <f t="shared" si="12"/>
        <v>Vestfirðir</v>
      </c>
      <c r="G320">
        <f t="shared" si="13"/>
        <v>790.72</v>
      </c>
      <c r="H320">
        <f t="shared" si="14"/>
        <v>121.64923076923077</v>
      </c>
    </row>
    <row r="321" spans="1:8" x14ac:dyDescent="0.45">
      <c r="A321">
        <v>2007</v>
      </c>
      <c r="B321" t="s">
        <v>29</v>
      </c>
      <c r="C321">
        <v>4200</v>
      </c>
      <c r="D321">
        <v>12</v>
      </c>
      <c r="E321">
        <v>79.89</v>
      </c>
      <c r="F321" t="str">
        <f t="shared" si="12"/>
        <v>Vestfirðir</v>
      </c>
      <c r="G321">
        <f t="shared" si="13"/>
        <v>958.68000000000006</v>
      </c>
      <c r="H321">
        <f t="shared" si="14"/>
        <v>147.48923076923077</v>
      </c>
    </row>
    <row r="322" spans="1:8" x14ac:dyDescent="0.45">
      <c r="A322">
        <v>2008</v>
      </c>
      <c r="B322" t="s">
        <v>29</v>
      </c>
      <c r="C322">
        <v>4200</v>
      </c>
      <c r="D322">
        <v>6</v>
      </c>
      <c r="E322">
        <v>515.72</v>
      </c>
      <c r="F322" t="str">
        <f t="shared" si="12"/>
        <v>Vestfirðir</v>
      </c>
      <c r="G322">
        <f t="shared" si="13"/>
        <v>3094.32</v>
      </c>
      <c r="H322">
        <f t="shared" si="14"/>
        <v>476.0492307692308</v>
      </c>
    </row>
    <row r="323" spans="1:8" x14ac:dyDescent="0.45">
      <c r="A323">
        <v>2009</v>
      </c>
      <c r="B323" t="s">
        <v>29</v>
      </c>
      <c r="C323">
        <v>4200</v>
      </c>
      <c r="D323">
        <v>5</v>
      </c>
      <c r="E323">
        <v>182.06</v>
      </c>
      <c r="F323" t="str">
        <f t="shared" ref="F323:F386" si="15">IF(OR(B323="Reykjavíkurborg",B323="Kópavogsbær",B323="Seltjarnarnesbær",B323="Garðabær",B323="Hafnarfjarðarkaupstaður",B323="Mosfellsbær",B323="Kjósarhreppur"),"Höfuðborgarsvæðið",IF(OR(B323="Reykjanesbær",B323="Grindavíkurbær",B323="Sveitarfélagið Vogar",B323="Sveitarfélagið Álftanes",B323="Suðurnesjabær"),"Suðurnes",IF(OR(B323="Akraneskaupstaður",B323="Borgarbyggð",B323="Stykkishólmur",B323="Stykkishólmsbær",B323="Grundarfjarðarbær",B323="Snæfellsbær",B323="Eyja- og Miklaholtshreppur",B323="Skorradalshreppur",B323="Hvalfjarðarsveit",B323="Dalabyggð"),"Vesturland",IF(OR(B323="Ísafjarðarbær",B323="Bolungarvíkurkaupstaður",B323="Reykhólahreppur",B323="Vesturbyggð",B323="Súðavíkurhreppur",B323="Árneshreppur",B323="Kaldrananeshreppur",B323="Strandabyggð"),"Vestfirðir",IF(OR(B323="Skagafjörður",B323="Húnaþing vestra",B323="Sveitarfélagið Skagaströnd",B323="Húnabyggð"),"Norðurland vestra",IF(OR(B323="Akureyrarbær",B323="Akureyri",B323="Fjallabyggð",B323="Dalvíkurbyggð",B323="Eyjafjarðarsveit",B323="Hörgársveit",B323="Svalbarðsstrandarhreppur",B323="Grýtubakkahreppur",B323="Norðurþing",B323="Tjörneshreppur",B323="Þingeyjarsveit",B323="Langanesbyggð"),"Norðurland eystra",IF(OR(B323="Fjarðabyggð",B323="Fjarðarbyggð",B323="Múlaþing",B323="Vopnafjarðarhreppur",B323="Fljótsdalshreppur"),"Austurland",IF(OR(B323="Vestmannaeyjar",B323="Sveitarfélagið Árborg",B323="Sveitarfélagið Hornafjörður",B323="Mýrdalshreppur",B323="Skarftárhreppur",B323="Ásahreppur",B323="Rangárþing eystra",B323="Rangárþing ytra",B323="Hrunamannahreppur",B323="Hveragerði",B323="Sveitarfélagið Ölfus",B323="Grímsnes- og Grafningshreppur",B323="Skeiða- og Gnúpverjahreppur",B323="Bláskógabyggð",B323="Flóahreppur"),"Suðurland","Óþekkt"))))))))</f>
        <v>Vestfirðir</v>
      </c>
      <c r="G323">
        <f t="shared" ref="G323:G386" si="16">D323*E323</f>
        <v>910.3</v>
      </c>
      <c r="H323">
        <f t="shared" ref="H323:H386" si="17">G323/6.5</f>
        <v>140.04615384615383</v>
      </c>
    </row>
    <row r="324" spans="1:8" x14ac:dyDescent="0.45">
      <c r="A324">
        <v>2010</v>
      </c>
      <c r="B324" t="s">
        <v>29</v>
      </c>
      <c r="C324">
        <v>4200</v>
      </c>
      <c r="D324">
        <v>1</v>
      </c>
      <c r="E324">
        <v>7.95</v>
      </c>
      <c r="F324" t="str">
        <f t="shared" si="15"/>
        <v>Vestfirðir</v>
      </c>
      <c r="G324">
        <f t="shared" si="16"/>
        <v>7.95</v>
      </c>
      <c r="H324">
        <f t="shared" si="17"/>
        <v>1.2230769230769232</v>
      </c>
    </row>
    <row r="325" spans="1:8" x14ac:dyDescent="0.45">
      <c r="A325">
        <v>2013</v>
      </c>
      <c r="B325" t="s">
        <v>29</v>
      </c>
      <c r="C325">
        <v>4200</v>
      </c>
      <c r="D325">
        <v>4</v>
      </c>
      <c r="E325">
        <v>133.9</v>
      </c>
      <c r="F325" t="str">
        <f t="shared" si="15"/>
        <v>Vestfirðir</v>
      </c>
      <c r="G325">
        <f t="shared" si="16"/>
        <v>535.6</v>
      </c>
      <c r="H325">
        <f t="shared" si="17"/>
        <v>82.4</v>
      </c>
    </row>
    <row r="326" spans="1:8" x14ac:dyDescent="0.45">
      <c r="A326">
        <v>2014</v>
      </c>
      <c r="B326" t="s">
        <v>29</v>
      </c>
      <c r="C326">
        <v>4200</v>
      </c>
      <c r="D326">
        <v>3</v>
      </c>
      <c r="E326">
        <v>76.790000000000006</v>
      </c>
      <c r="F326" t="str">
        <f t="shared" si="15"/>
        <v>Vestfirðir</v>
      </c>
      <c r="G326">
        <f t="shared" si="16"/>
        <v>230.37</v>
      </c>
      <c r="H326">
        <f t="shared" si="17"/>
        <v>35.441538461538464</v>
      </c>
    </row>
    <row r="327" spans="1:8" x14ac:dyDescent="0.45">
      <c r="A327">
        <v>2015</v>
      </c>
      <c r="B327" t="s">
        <v>29</v>
      </c>
      <c r="C327">
        <v>4200</v>
      </c>
      <c r="D327">
        <v>2</v>
      </c>
      <c r="E327">
        <v>221.75</v>
      </c>
      <c r="F327" t="str">
        <f t="shared" si="15"/>
        <v>Vestfirðir</v>
      </c>
      <c r="G327">
        <f t="shared" si="16"/>
        <v>443.5</v>
      </c>
      <c r="H327">
        <f t="shared" si="17"/>
        <v>68.230769230769226</v>
      </c>
    </row>
    <row r="328" spans="1:8" x14ac:dyDescent="0.45">
      <c r="A328">
        <v>2016</v>
      </c>
      <c r="B328" t="s">
        <v>29</v>
      </c>
      <c r="C328">
        <v>4200</v>
      </c>
      <c r="D328">
        <v>3</v>
      </c>
      <c r="E328">
        <v>714.57</v>
      </c>
      <c r="F328" t="str">
        <f t="shared" si="15"/>
        <v>Vestfirðir</v>
      </c>
      <c r="G328">
        <f t="shared" si="16"/>
        <v>2143.71</v>
      </c>
      <c r="H328">
        <f t="shared" si="17"/>
        <v>329.80153846153848</v>
      </c>
    </row>
    <row r="329" spans="1:8" x14ac:dyDescent="0.45">
      <c r="A329">
        <v>2017</v>
      </c>
      <c r="B329" t="s">
        <v>29</v>
      </c>
      <c r="C329">
        <v>4200</v>
      </c>
      <c r="D329">
        <v>4</v>
      </c>
      <c r="E329">
        <v>532.03</v>
      </c>
      <c r="F329" t="str">
        <f t="shared" si="15"/>
        <v>Vestfirðir</v>
      </c>
      <c r="G329">
        <f t="shared" si="16"/>
        <v>2128.12</v>
      </c>
      <c r="H329">
        <f t="shared" si="17"/>
        <v>327.40307692307692</v>
      </c>
    </row>
    <row r="330" spans="1:8" x14ac:dyDescent="0.45">
      <c r="A330">
        <v>2018</v>
      </c>
      <c r="B330" t="s">
        <v>29</v>
      </c>
      <c r="C330">
        <v>4200</v>
      </c>
      <c r="D330">
        <v>3</v>
      </c>
      <c r="E330">
        <v>41.73</v>
      </c>
      <c r="F330" t="str">
        <f t="shared" si="15"/>
        <v>Vestfirðir</v>
      </c>
      <c r="G330">
        <f t="shared" si="16"/>
        <v>125.19</v>
      </c>
      <c r="H330">
        <f t="shared" si="17"/>
        <v>19.259999999999998</v>
      </c>
    </row>
    <row r="331" spans="1:8" x14ac:dyDescent="0.45">
      <c r="A331">
        <v>2019</v>
      </c>
      <c r="B331" t="s">
        <v>29</v>
      </c>
      <c r="C331">
        <v>4200</v>
      </c>
      <c r="D331">
        <v>4</v>
      </c>
      <c r="E331">
        <v>40.729999999999997</v>
      </c>
      <c r="F331" t="str">
        <f t="shared" si="15"/>
        <v>Vestfirðir</v>
      </c>
      <c r="G331">
        <f t="shared" si="16"/>
        <v>162.91999999999999</v>
      </c>
      <c r="H331">
        <f t="shared" si="17"/>
        <v>25.064615384615383</v>
      </c>
    </row>
    <row r="332" spans="1:8" x14ac:dyDescent="0.45">
      <c r="A332">
        <v>2021</v>
      </c>
      <c r="B332" t="s">
        <v>29</v>
      </c>
      <c r="C332">
        <v>4200</v>
      </c>
      <c r="D332">
        <v>7</v>
      </c>
      <c r="E332">
        <v>63.2</v>
      </c>
      <c r="F332" t="str">
        <f t="shared" si="15"/>
        <v>Vestfirðir</v>
      </c>
      <c r="G332">
        <f t="shared" si="16"/>
        <v>442.40000000000003</v>
      </c>
      <c r="H332">
        <f t="shared" si="17"/>
        <v>68.061538461538461</v>
      </c>
    </row>
    <row r="333" spans="1:8" x14ac:dyDescent="0.45">
      <c r="A333">
        <v>2022</v>
      </c>
      <c r="B333" t="s">
        <v>29</v>
      </c>
      <c r="C333">
        <v>4200</v>
      </c>
      <c r="D333">
        <v>1</v>
      </c>
      <c r="E333">
        <v>125.7</v>
      </c>
      <c r="F333" t="str">
        <f t="shared" si="15"/>
        <v>Vestfirðir</v>
      </c>
      <c r="G333">
        <f t="shared" si="16"/>
        <v>125.7</v>
      </c>
      <c r="H333">
        <f t="shared" si="17"/>
        <v>19.338461538461537</v>
      </c>
    </row>
    <row r="334" spans="1:8" x14ac:dyDescent="0.45">
      <c r="A334">
        <v>2023</v>
      </c>
      <c r="B334" t="s">
        <v>29</v>
      </c>
      <c r="C334">
        <v>4200</v>
      </c>
      <c r="D334">
        <v>14</v>
      </c>
      <c r="E334">
        <v>76.989999999999995</v>
      </c>
      <c r="F334" t="str">
        <f t="shared" si="15"/>
        <v>Vestfirðir</v>
      </c>
      <c r="G334">
        <f t="shared" si="16"/>
        <v>1077.8599999999999</v>
      </c>
      <c r="H334">
        <f t="shared" si="17"/>
        <v>165.82461538461536</v>
      </c>
    </row>
    <row r="335" spans="1:8" x14ac:dyDescent="0.45">
      <c r="A335">
        <v>2024</v>
      </c>
      <c r="B335" t="s">
        <v>29</v>
      </c>
      <c r="C335">
        <v>4200</v>
      </c>
      <c r="D335">
        <v>5</v>
      </c>
      <c r="E335">
        <v>82.18</v>
      </c>
      <c r="F335" t="str">
        <f t="shared" si="15"/>
        <v>Vestfirðir</v>
      </c>
      <c r="G335">
        <f t="shared" si="16"/>
        <v>410.90000000000003</v>
      </c>
      <c r="H335">
        <f t="shared" si="17"/>
        <v>63.215384615384622</v>
      </c>
    </row>
    <row r="336" spans="1:8" x14ac:dyDescent="0.45">
      <c r="A336">
        <v>2007</v>
      </c>
      <c r="B336" t="s">
        <v>30</v>
      </c>
      <c r="C336">
        <v>4502</v>
      </c>
      <c r="D336">
        <v>2</v>
      </c>
      <c r="E336">
        <v>167.1</v>
      </c>
      <c r="F336" t="str">
        <f t="shared" si="15"/>
        <v>Vestfirðir</v>
      </c>
      <c r="G336">
        <f t="shared" si="16"/>
        <v>334.2</v>
      </c>
      <c r="H336">
        <f t="shared" si="17"/>
        <v>51.41538461538461</v>
      </c>
    </row>
    <row r="337" spans="1:8" x14ac:dyDescent="0.45">
      <c r="A337">
        <v>2008</v>
      </c>
      <c r="B337" t="s">
        <v>30</v>
      </c>
      <c r="C337">
        <v>4502</v>
      </c>
      <c r="D337">
        <v>2</v>
      </c>
      <c r="E337">
        <v>103.3</v>
      </c>
      <c r="F337" t="str">
        <f t="shared" si="15"/>
        <v>Vestfirðir</v>
      </c>
      <c r="G337">
        <f t="shared" si="16"/>
        <v>206.6</v>
      </c>
      <c r="H337">
        <f t="shared" si="17"/>
        <v>31.784615384615385</v>
      </c>
    </row>
    <row r="338" spans="1:8" x14ac:dyDescent="0.45">
      <c r="A338">
        <v>2009</v>
      </c>
      <c r="B338" t="s">
        <v>30</v>
      </c>
      <c r="C338">
        <v>4502</v>
      </c>
      <c r="D338">
        <v>3</v>
      </c>
      <c r="E338">
        <v>19.489999999999998</v>
      </c>
      <c r="F338" t="str">
        <f t="shared" si="15"/>
        <v>Vestfirðir</v>
      </c>
      <c r="G338">
        <f t="shared" si="16"/>
        <v>58.47</v>
      </c>
      <c r="H338">
        <f t="shared" si="17"/>
        <v>8.9953846153846158</v>
      </c>
    </row>
    <row r="339" spans="1:8" x14ac:dyDescent="0.45">
      <c r="A339">
        <v>2010</v>
      </c>
      <c r="B339" t="s">
        <v>30</v>
      </c>
      <c r="C339">
        <v>4502</v>
      </c>
      <c r="D339">
        <v>1</v>
      </c>
      <c r="E339">
        <v>6.1</v>
      </c>
      <c r="F339" t="str">
        <f t="shared" si="15"/>
        <v>Vestfirðir</v>
      </c>
      <c r="G339">
        <f t="shared" si="16"/>
        <v>6.1</v>
      </c>
      <c r="H339">
        <f t="shared" si="17"/>
        <v>0.93846153846153846</v>
      </c>
    </row>
    <row r="340" spans="1:8" x14ac:dyDescent="0.45">
      <c r="A340">
        <v>2011</v>
      </c>
      <c r="B340" t="s">
        <v>30</v>
      </c>
      <c r="C340">
        <v>4502</v>
      </c>
      <c r="D340">
        <v>1</v>
      </c>
      <c r="E340">
        <v>423.5</v>
      </c>
      <c r="F340" t="str">
        <f t="shared" si="15"/>
        <v>Vestfirðir</v>
      </c>
      <c r="G340">
        <f t="shared" si="16"/>
        <v>423.5</v>
      </c>
      <c r="H340">
        <f t="shared" si="17"/>
        <v>65.15384615384616</v>
      </c>
    </row>
    <row r="341" spans="1:8" x14ac:dyDescent="0.45">
      <c r="A341">
        <v>2013</v>
      </c>
      <c r="B341" t="s">
        <v>30</v>
      </c>
      <c r="C341">
        <v>4502</v>
      </c>
      <c r="D341">
        <v>2</v>
      </c>
      <c r="E341">
        <v>324.39999999999998</v>
      </c>
      <c r="F341" t="str">
        <f t="shared" si="15"/>
        <v>Vestfirðir</v>
      </c>
      <c r="G341">
        <f t="shared" si="16"/>
        <v>648.79999999999995</v>
      </c>
      <c r="H341">
        <f t="shared" si="17"/>
        <v>99.815384615384602</v>
      </c>
    </row>
    <row r="342" spans="1:8" x14ac:dyDescent="0.45">
      <c r="A342">
        <v>2014</v>
      </c>
      <c r="B342" t="s">
        <v>30</v>
      </c>
      <c r="C342">
        <v>4502</v>
      </c>
      <c r="D342">
        <v>1</v>
      </c>
      <c r="E342">
        <v>147</v>
      </c>
      <c r="F342" t="str">
        <f t="shared" si="15"/>
        <v>Vestfirðir</v>
      </c>
      <c r="G342">
        <f t="shared" si="16"/>
        <v>147</v>
      </c>
      <c r="H342">
        <f t="shared" si="17"/>
        <v>22.615384615384617</v>
      </c>
    </row>
    <row r="343" spans="1:8" x14ac:dyDescent="0.45">
      <c r="A343">
        <v>2015</v>
      </c>
      <c r="B343" t="s">
        <v>30</v>
      </c>
      <c r="C343">
        <v>4502</v>
      </c>
      <c r="D343">
        <v>1</v>
      </c>
      <c r="E343">
        <v>189.6</v>
      </c>
      <c r="F343" t="str">
        <f t="shared" si="15"/>
        <v>Vestfirðir</v>
      </c>
      <c r="G343">
        <f t="shared" si="16"/>
        <v>189.6</v>
      </c>
      <c r="H343">
        <f t="shared" si="17"/>
        <v>29.169230769230769</v>
      </c>
    </row>
    <row r="344" spans="1:8" x14ac:dyDescent="0.45">
      <c r="A344">
        <v>2016</v>
      </c>
      <c r="B344" t="s">
        <v>30</v>
      </c>
      <c r="C344">
        <v>4502</v>
      </c>
      <c r="D344">
        <v>4</v>
      </c>
      <c r="E344">
        <v>290.3</v>
      </c>
      <c r="F344" t="str">
        <f t="shared" si="15"/>
        <v>Vestfirðir</v>
      </c>
      <c r="G344">
        <f t="shared" si="16"/>
        <v>1161.2</v>
      </c>
      <c r="H344">
        <f t="shared" si="17"/>
        <v>178.64615384615385</v>
      </c>
    </row>
    <row r="345" spans="1:8" x14ac:dyDescent="0.45">
      <c r="A345">
        <v>2019</v>
      </c>
      <c r="B345" t="s">
        <v>30</v>
      </c>
      <c r="C345">
        <v>4502</v>
      </c>
      <c r="D345">
        <v>2</v>
      </c>
      <c r="E345">
        <v>23.45</v>
      </c>
      <c r="F345" t="str">
        <f t="shared" si="15"/>
        <v>Vestfirðir</v>
      </c>
      <c r="G345">
        <f t="shared" si="16"/>
        <v>46.9</v>
      </c>
      <c r="H345">
        <f t="shared" si="17"/>
        <v>7.2153846153846155</v>
      </c>
    </row>
    <row r="346" spans="1:8" x14ac:dyDescent="0.45">
      <c r="A346">
        <v>2024</v>
      </c>
      <c r="B346" t="s">
        <v>30</v>
      </c>
      <c r="C346">
        <v>4502</v>
      </c>
      <c r="D346">
        <v>1</v>
      </c>
      <c r="E346">
        <v>40.299999999999997</v>
      </c>
      <c r="F346" t="str">
        <f t="shared" si="15"/>
        <v>Vestfirðir</v>
      </c>
      <c r="G346">
        <f t="shared" si="16"/>
        <v>40.299999999999997</v>
      </c>
      <c r="H346">
        <f t="shared" si="17"/>
        <v>6.1999999999999993</v>
      </c>
    </row>
    <row r="347" spans="1:8" x14ac:dyDescent="0.45">
      <c r="A347">
        <v>2007</v>
      </c>
      <c r="B347" t="s">
        <v>31</v>
      </c>
      <c r="C347">
        <v>4604</v>
      </c>
      <c r="D347">
        <v>1</v>
      </c>
      <c r="E347">
        <v>222.8</v>
      </c>
      <c r="F347" t="str">
        <f t="shared" si="15"/>
        <v>Vestfirðir</v>
      </c>
      <c r="G347">
        <f t="shared" si="16"/>
        <v>222.8</v>
      </c>
      <c r="H347">
        <f t="shared" si="17"/>
        <v>34.276923076923076</v>
      </c>
    </row>
    <row r="348" spans="1:8" x14ac:dyDescent="0.45">
      <c r="A348">
        <v>2009</v>
      </c>
      <c r="B348" t="s">
        <v>31</v>
      </c>
      <c r="C348">
        <v>4604</v>
      </c>
      <c r="D348">
        <v>3</v>
      </c>
      <c r="E348">
        <v>86.37</v>
      </c>
      <c r="F348" t="str">
        <f t="shared" si="15"/>
        <v>Vestfirðir</v>
      </c>
      <c r="G348">
        <f t="shared" si="16"/>
        <v>259.11</v>
      </c>
      <c r="H348">
        <f t="shared" si="17"/>
        <v>39.863076923076925</v>
      </c>
    </row>
    <row r="349" spans="1:8" x14ac:dyDescent="0.45">
      <c r="A349">
        <v>2010</v>
      </c>
      <c r="B349" t="s">
        <v>31</v>
      </c>
      <c r="C349">
        <v>4604</v>
      </c>
      <c r="D349">
        <v>4</v>
      </c>
      <c r="E349">
        <v>53.93</v>
      </c>
      <c r="F349" t="str">
        <f t="shared" si="15"/>
        <v>Vestfirðir</v>
      </c>
      <c r="G349">
        <f t="shared" si="16"/>
        <v>215.72</v>
      </c>
      <c r="H349">
        <f t="shared" si="17"/>
        <v>33.187692307692309</v>
      </c>
    </row>
    <row r="350" spans="1:8" x14ac:dyDescent="0.45">
      <c r="A350">
        <v>2011</v>
      </c>
      <c r="B350" t="s">
        <v>31</v>
      </c>
      <c r="C350">
        <v>4604</v>
      </c>
      <c r="D350">
        <v>1</v>
      </c>
      <c r="E350">
        <v>202</v>
      </c>
      <c r="F350" t="str">
        <f t="shared" si="15"/>
        <v>Vestfirðir</v>
      </c>
      <c r="G350">
        <f t="shared" si="16"/>
        <v>202</v>
      </c>
      <c r="H350">
        <f t="shared" si="17"/>
        <v>31.076923076923077</v>
      </c>
    </row>
    <row r="351" spans="1:8" x14ac:dyDescent="0.45">
      <c r="A351">
        <v>2012</v>
      </c>
      <c r="B351" t="s">
        <v>31</v>
      </c>
      <c r="C351">
        <v>4604</v>
      </c>
      <c r="D351">
        <v>3</v>
      </c>
      <c r="E351">
        <v>178.07</v>
      </c>
      <c r="F351" t="str">
        <f t="shared" si="15"/>
        <v>Vestfirðir</v>
      </c>
      <c r="G351">
        <f t="shared" si="16"/>
        <v>534.21</v>
      </c>
      <c r="H351">
        <f t="shared" si="17"/>
        <v>82.186153846153857</v>
      </c>
    </row>
    <row r="352" spans="1:8" x14ac:dyDescent="0.45">
      <c r="A352">
        <v>2013</v>
      </c>
      <c r="B352" t="s">
        <v>31</v>
      </c>
      <c r="C352">
        <v>4604</v>
      </c>
      <c r="D352">
        <v>2</v>
      </c>
      <c r="E352">
        <v>163</v>
      </c>
      <c r="F352" t="str">
        <f t="shared" si="15"/>
        <v>Vestfirðir</v>
      </c>
      <c r="G352">
        <f t="shared" si="16"/>
        <v>326</v>
      </c>
      <c r="H352">
        <f t="shared" si="17"/>
        <v>50.153846153846153</v>
      </c>
    </row>
    <row r="353" spans="1:8" x14ac:dyDescent="0.45">
      <c r="A353">
        <v>2014</v>
      </c>
      <c r="B353" t="s">
        <v>31</v>
      </c>
      <c r="C353">
        <v>4604</v>
      </c>
      <c r="D353">
        <v>2</v>
      </c>
      <c r="E353">
        <v>574.75</v>
      </c>
      <c r="F353" t="str">
        <f t="shared" si="15"/>
        <v>Vestfirðir</v>
      </c>
      <c r="G353">
        <f t="shared" si="16"/>
        <v>1149.5</v>
      </c>
      <c r="H353">
        <f t="shared" si="17"/>
        <v>176.84615384615384</v>
      </c>
    </row>
    <row r="354" spans="1:8" x14ac:dyDescent="0.45">
      <c r="A354">
        <v>2015</v>
      </c>
      <c r="B354" t="s">
        <v>31</v>
      </c>
      <c r="C354">
        <v>4604</v>
      </c>
      <c r="D354">
        <v>1</v>
      </c>
      <c r="E354">
        <v>165.85</v>
      </c>
      <c r="F354" t="str">
        <f t="shared" si="15"/>
        <v>Vestfirðir</v>
      </c>
      <c r="G354">
        <f t="shared" si="16"/>
        <v>165.85</v>
      </c>
      <c r="H354">
        <f t="shared" si="17"/>
        <v>25.515384615384615</v>
      </c>
    </row>
    <row r="355" spans="1:8" x14ac:dyDescent="0.45">
      <c r="A355">
        <v>2016</v>
      </c>
      <c r="B355" t="s">
        <v>31</v>
      </c>
      <c r="C355">
        <v>4604</v>
      </c>
      <c r="D355">
        <v>2</v>
      </c>
      <c r="E355">
        <v>1499.3</v>
      </c>
      <c r="F355" t="str">
        <f t="shared" si="15"/>
        <v>Vestfirðir</v>
      </c>
      <c r="G355">
        <f t="shared" si="16"/>
        <v>2998.6</v>
      </c>
      <c r="H355">
        <f t="shared" si="17"/>
        <v>461.32307692307688</v>
      </c>
    </row>
    <row r="356" spans="1:8" x14ac:dyDescent="0.45">
      <c r="A356">
        <v>2017</v>
      </c>
      <c r="B356" t="s">
        <v>31</v>
      </c>
      <c r="C356">
        <v>4604</v>
      </c>
      <c r="D356">
        <v>1</v>
      </c>
      <c r="E356">
        <v>45</v>
      </c>
      <c r="F356" t="str">
        <f t="shared" si="15"/>
        <v>Vestfirðir</v>
      </c>
      <c r="G356">
        <f t="shared" si="16"/>
        <v>45</v>
      </c>
      <c r="H356">
        <f t="shared" si="17"/>
        <v>6.9230769230769234</v>
      </c>
    </row>
    <row r="357" spans="1:8" x14ac:dyDescent="0.45">
      <c r="A357">
        <v>2018</v>
      </c>
      <c r="B357" t="s">
        <v>31</v>
      </c>
      <c r="C357">
        <v>4604</v>
      </c>
      <c r="D357">
        <v>4</v>
      </c>
      <c r="E357">
        <v>79.78</v>
      </c>
      <c r="F357" t="str">
        <f t="shared" si="15"/>
        <v>Vestfirðir</v>
      </c>
      <c r="G357">
        <f t="shared" si="16"/>
        <v>319.12</v>
      </c>
      <c r="H357">
        <f t="shared" si="17"/>
        <v>49.095384615384617</v>
      </c>
    </row>
    <row r="358" spans="1:8" x14ac:dyDescent="0.45">
      <c r="A358">
        <v>2019</v>
      </c>
      <c r="B358" t="s">
        <v>31</v>
      </c>
      <c r="C358">
        <v>4604</v>
      </c>
      <c r="D358">
        <v>3</v>
      </c>
      <c r="E358">
        <v>476.13</v>
      </c>
      <c r="F358" t="str">
        <f t="shared" si="15"/>
        <v>Vestfirðir</v>
      </c>
      <c r="G358">
        <f t="shared" si="16"/>
        <v>1428.3899999999999</v>
      </c>
      <c r="H358">
        <f t="shared" si="17"/>
        <v>219.75230769230768</v>
      </c>
    </row>
    <row r="359" spans="1:8" x14ac:dyDescent="0.45">
      <c r="A359">
        <v>2020</v>
      </c>
      <c r="B359" t="s">
        <v>31</v>
      </c>
      <c r="C359">
        <v>4604</v>
      </c>
      <c r="D359">
        <v>15</v>
      </c>
      <c r="E359">
        <v>98.98</v>
      </c>
      <c r="F359" t="str">
        <f t="shared" si="15"/>
        <v>Vestfirðir</v>
      </c>
      <c r="G359">
        <f t="shared" si="16"/>
        <v>1484.7</v>
      </c>
      <c r="H359">
        <f t="shared" si="17"/>
        <v>228.41538461538462</v>
      </c>
    </row>
    <row r="360" spans="1:8" x14ac:dyDescent="0.45">
      <c r="A360">
        <v>2021</v>
      </c>
      <c r="B360" t="s">
        <v>31</v>
      </c>
      <c r="C360">
        <v>4604</v>
      </c>
      <c r="D360">
        <v>3</v>
      </c>
      <c r="E360">
        <v>320.27</v>
      </c>
      <c r="F360" t="str">
        <f t="shared" si="15"/>
        <v>Vestfirðir</v>
      </c>
      <c r="G360">
        <f t="shared" si="16"/>
        <v>960.81</v>
      </c>
      <c r="H360">
        <f t="shared" si="17"/>
        <v>147.81692307692308</v>
      </c>
    </row>
    <row r="361" spans="1:8" x14ac:dyDescent="0.45">
      <c r="A361">
        <v>2023</v>
      </c>
      <c r="B361" t="s">
        <v>31</v>
      </c>
      <c r="C361">
        <v>4604</v>
      </c>
      <c r="D361">
        <v>4</v>
      </c>
      <c r="E361">
        <v>180.71</v>
      </c>
      <c r="F361" t="str">
        <f t="shared" si="15"/>
        <v>Vestfirðir</v>
      </c>
      <c r="G361">
        <f t="shared" si="16"/>
        <v>722.84</v>
      </c>
      <c r="H361">
        <f t="shared" si="17"/>
        <v>111.20615384615385</v>
      </c>
    </row>
    <row r="362" spans="1:8" x14ac:dyDescent="0.45">
      <c r="A362">
        <v>2024</v>
      </c>
      <c r="B362" t="s">
        <v>31</v>
      </c>
      <c r="C362">
        <v>4604</v>
      </c>
      <c r="D362">
        <v>3</v>
      </c>
      <c r="E362">
        <v>84.17</v>
      </c>
      <c r="F362" t="str">
        <f t="shared" si="15"/>
        <v>Vestfirðir</v>
      </c>
      <c r="G362">
        <f t="shared" si="16"/>
        <v>252.51</v>
      </c>
      <c r="H362">
        <f t="shared" si="17"/>
        <v>38.847692307692306</v>
      </c>
    </row>
    <row r="363" spans="1:8" x14ac:dyDescent="0.45">
      <c r="A363">
        <v>2007</v>
      </c>
      <c r="B363" t="s">
        <v>32</v>
      </c>
      <c r="C363">
        <v>4803</v>
      </c>
      <c r="D363">
        <v>6</v>
      </c>
      <c r="E363">
        <v>142.63</v>
      </c>
      <c r="F363" t="str">
        <f t="shared" si="15"/>
        <v>Vestfirðir</v>
      </c>
      <c r="G363">
        <f t="shared" si="16"/>
        <v>855.78</v>
      </c>
      <c r="H363">
        <f t="shared" si="17"/>
        <v>131.65846153846152</v>
      </c>
    </row>
    <row r="364" spans="1:8" x14ac:dyDescent="0.45">
      <c r="A364">
        <v>2008</v>
      </c>
      <c r="B364" t="s">
        <v>32</v>
      </c>
      <c r="C364">
        <v>4803</v>
      </c>
      <c r="D364">
        <v>1</v>
      </c>
      <c r="E364">
        <v>540</v>
      </c>
      <c r="F364" t="str">
        <f t="shared" si="15"/>
        <v>Vestfirðir</v>
      </c>
      <c r="G364">
        <f t="shared" si="16"/>
        <v>540</v>
      </c>
      <c r="H364">
        <f t="shared" si="17"/>
        <v>83.07692307692308</v>
      </c>
    </row>
    <row r="365" spans="1:8" x14ac:dyDescent="0.45">
      <c r="A365">
        <v>2011</v>
      </c>
      <c r="B365" t="s">
        <v>32</v>
      </c>
      <c r="C365">
        <v>4803</v>
      </c>
      <c r="D365">
        <v>1</v>
      </c>
      <c r="E365">
        <v>158.30000000000001</v>
      </c>
      <c r="F365" t="str">
        <f t="shared" si="15"/>
        <v>Vestfirðir</v>
      </c>
      <c r="G365">
        <f t="shared" si="16"/>
        <v>158.30000000000001</v>
      </c>
      <c r="H365">
        <f t="shared" si="17"/>
        <v>24.353846153846156</v>
      </c>
    </row>
    <row r="366" spans="1:8" x14ac:dyDescent="0.45">
      <c r="A366">
        <v>2013</v>
      </c>
      <c r="B366" t="s">
        <v>32</v>
      </c>
      <c r="C366">
        <v>4803</v>
      </c>
      <c r="D366">
        <v>1</v>
      </c>
      <c r="E366">
        <v>9</v>
      </c>
      <c r="F366" t="str">
        <f t="shared" si="15"/>
        <v>Vestfirðir</v>
      </c>
      <c r="G366">
        <f t="shared" si="16"/>
        <v>9</v>
      </c>
      <c r="H366">
        <f t="shared" si="17"/>
        <v>1.3846153846153846</v>
      </c>
    </row>
    <row r="367" spans="1:8" x14ac:dyDescent="0.45">
      <c r="A367">
        <v>2014</v>
      </c>
      <c r="B367" t="s">
        <v>32</v>
      </c>
      <c r="C367">
        <v>4803</v>
      </c>
      <c r="D367">
        <v>1</v>
      </c>
      <c r="E367">
        <v>12</v>
      </c>
      <c r="F367" t="str">
        <f t="shared" si="15"/>
        <v>Vestfirðir</v>
      </c>
      <c r="G367">
        <f t="shared" si="16"/>
        <v>12</v>
      </c>
      <c r="H367">
        <f t="shared" si="17"/>
        <v>1.8461538461538463</v>
      </c>
    </row>
    <row r="368" spans="1:8" x14ac:dyDescent="0.45">
      <c r="A368">
        <v>2016</v>
      </c>
      <c r="B368" t="s">
        <v>32</v>
      </c>
      <c r="C368">
        <v>4803</v>
      </c>
      <c r="D368">
        <v>1</v>
      </c>
      <c r="E368">
        <v>520.79999999999995</v>
      </c>
      <c r="F368" t="str">
        <f t="shared" si="15"/>
        <v>Vestfirðir</v>
      </c>
      <c r="G368">
        <f t="shared" si="16"/>
        <v>520.79999999999995</v>
      </c>
      <c r="H368">
        <f t="shared" si="17"/>
        <v>80.123076923076923</v>
      </c>
    </row>
    <row r="369" spans="1:8" x14ac:dyDescent="0.45">
      <c r="A369">
        <v>2023</v>
      </c>
      <c r="B369" t="s">
        <v>32</v>
      </c>
      <c r="C369">
        <v>4803</v>
      </c>
      <c r="D369">
        <v>3</v>
      </c>
      <c r="E369">
        <v>142.33000000000001</v>
      </c>
      <c r="F369" t="str">
        <f t="shared" si="15"/>
        <v>Vestfirðir</v>
      </c>
      <c r="G369">
        <f t="shared" si="16"/>
        <v>426.99</v>
      </c>
      <c r="H369">
        <f t="shared" si="17"/>
        <v>65.690769230769234</v>
      </c>
    </row>
    <row r="370" spans="1:8" x14ac:dyDescent="0.45">
      <c r="A370">
        <v>2007</v>
      </c>
      <c r="B370" t="s">
        <v>34</v>
      </c>
      <c r="C370">
        <v>4902</v>
      </c>
      <c r="D370">
        <v>1</v>
      </c>
      <c r="E370">
        <v>72.7</v>
      </c>
      <c r="F370" t="str">
        <f t="shared" si="15"/>
        <v>Vestfirðir</v>
      </c>
      <c r="G370">
        <f t="shared" si="16"/>
        <v>72.7</v>
      </c>
      <c r="H370">
        <f t="shared" si="17"/>
        <v>11.184615384615386</v>
      </c>
    </row>
    <row r="371" spans="1:8" x14ac:dyDescent="0.45">
      <c r="A371">
        <v>2008</v>
      </c>
      <c r="B371" t="s">
        <v>34</v>
      </c>
      <c r="C371">
        <v>4902</v>
      </c>
      <c r="D371">
        <v>1</v>
      </c>
      <c r="E371">
        <v>219.5</v>
      </c>
      <c r="F371" t="str">
        <f t="shared" si="15"/>
        <v>Vestfirðir</v>
      </c>
      <c r="G371">
        <f t="shared" si="16"/>
        <v>219.5</v>
      </c>
      <c r="H371">
        <f t="shared" si="17"/>
        <v>33.769230769230766</v>
      </c>
    </row>
    <row r="372" spans="1:8" x14ac:dyDescent="0.45">
      <c r="A372">
        <v>2010</v>
      </c>
      <c r="B372" t="s">
        <v>34</v>
      </c>
      <c r="C372">
        <v>4902</v>
      </c>
      <c r="D372">
        <v>1</v>
      </c>
      <c r="E372">
        <v>19.5</v>
      </c>
      <c r="F372" t="str">
        <f t="shared" si="15"/>
        <v>Vestfirðir</v>
      </c>
      <c r="G372">
        <f t="shared" si="16"/>
        <v>19.5</v>
      </c>
      <c r="H372">
        <f t="shared" si="17"/>
        <v>3</v>
      </c>
    </row>
    <row r="373" spans="1:8" x14ac:dyDescent="0.45">
      <c r="A373">
        <v>2011</v>
      </c>
      <c r="B373" t="s">
        <v>34</v>
      </c>
      <c r="C373">
        <v>4902</v>
      </c>
      <c r="D373">
        <v>3</v>
      </c>
      <c r="E373">
        <v>62.53</v>
      </c>
      <c r="F373" t="str">
        <f t="shared" si="15"/>
        <v>Vestfirðir</v>
      </c>
      <c r="G373">
        <f t="shared" si="16"/>
        <v>187.59</v>
      </c>
      <c r="H373">
        <f t="shared" si="17"/>
        <v>28.86</v>
      </c>
    </row>
    <row r="374" spans="1:8" x14ac:dyDescent="0.45">
      <c r="A374">
        <v>2013</v>
      </c>
      <c r="B374" t="s">
        <v>34</v>
      </c>
      <c r="C374">
        <v>4902</v>
      </c>
      <c r="D374">
        <v>1</v>
      </c>
      <c r="E374">
        <v>278.60000000000002</v>
      </c>
      <c r="F374" t="str">
        <f t="shared" si="15"/>
        <v>Vestfirðir</v>
      </c>
      <c r="G374">
        <f t="shared" si="16"/>
        <v>278.60000000000002</v>
      </c>
      <c r="H374">
        <f t="shared" si="17"/>
        <v>42.861538461538466</v>
      </c>
    </row>
    <row r="375" spans="1:8" x14ac:dyDescent="0.45">
      <c r="A375">
        <v>2016</v>
      </c>
      <c r="B375" t="s">
        <v>34</v>
      </c>
      <c r="C375">
        <v>4902</v>
      </c>
      <c r="D375">
        <v>1</v>
      </c>
      <c r="E375">
        <v>64</v>
      </c>
      <c r="F375" t="str">
        <f t="shared" si="15"/>
        <v>Vestfirðir</v>
      </c>
      <c r="G375">
        <f t="shared" si="16"/>
        <v>64</v>
      </c>
      <c r="H375">
        <f t="shared" si="17"/>
        <v>9.8461538461538467</v>
      </c>
    </row>
    <row r="376" spans="1:8" x14ac:dyDescent="0.45">
      <c r="A376">
        <v>2024</v>
      </c>
      <c r="B376" t="s">
        <v>34</v>
      </c>
      <c r="C376">
        <v>4902</v>
      </c>
      <c r="D376">
        <v>1</v>
      </c>
      <c r="E376">
        <v>23.3</v>
      </c>
      <c r="F376" t="str">
        <f t="shared" si="15"/>
        <v>Vestfirðir</v>
      </c>
      <c r="G376">
        <f t="shared" si="16"/>
        <v>23.3</v>
      </c>
      <c r="H376">
        <f t="shared" si="17"/>
        <v>3.5846153846153848</v>
      </c>
    </row>
    <row r="377" spans="1:8" x14ac:dyDescent="0.45">
      <c r="A377">
        <v>2007</v>
      </c>
      <c r="B377" t="s">
        <v>35</v>
      </c>
      <c r="C377">
        <v>4911</v>
      </c>
      <c r="D377">
        <v>2</v>
      </c>
      <c r="E377">
        <v>555.95000000000005</v>
      </c>
      <c r="F377" t="str">
        <f t="shared" si="15"/>
        <v>Vestfirðir</v>
      </c>
      <c r="G377">
        <f t="shared" si="16"/>
        <v>1111.9000000000001</v>
      </c>
      <c r="H377">
        <f t="shared" si="17"/>
        <v>171.06153846153848</v>
      </c>
    </row>
    <row r="378" spans="1:8" x14ac:dyDescent="0.45">
      <c r="A378">
        <v>2010</v>
      </c>
      <c r="B378" t="s">
        <v>35</v>
      </c>
      <c r="C378">
        <v>4911</v>
      </c>
      <c r="D378">
        <v>1</v>
      </c>
      <c r="E378">
        <v>37.03</v>
      </c>
      <c r="F378" t="str">
        <f t="shared" si="15"/>
        <v>Vestfirðir</v>
      </c>
      <c r="G378">
        <f t="shared" si="16"/>
        <v>37.03</v>
      </c>
      <c r="H378">
        <f t="shared" si="17"/>
        <v>5.6969230769230768</v>
      </c>
    </row>
    <row r="379" spans="1:8" x14ac:dyDescent="0.45">
      <c r="A379">
        <v>2011</v>
      </c>
      <c r="B379" t="s">
        <v>35</v>
      </c>
      <c r="C379">
        <v>4911</v>
      </c>
      <c r="D379">
        <v>3</v>
      </c>
      <c r="E379">
        <v>232.97</v>
      </c>
      <c r="F379" t="str">
        <f t="shared" si="15"/>
        <v>Vestfirðir</v>
      </c>
      <c r="G379">
        <f t="shared" si="16"/>
        <v>698.91</v>
      </c>
      <c r="H379">
        <f t="shared" si="17"/>
        <v>107.52461538461537</v>
      </c>
    </row>
    <row r="380" spans="1:8" x14ac:dyDescent="0.45">
      <c r="A380">
        <v>2014</v>
      </c>
      <c r="B380" t="s">
        <v>35</v>
      </c>
      <c r="C380">
        <v>4911</v>
      </c>
      <c r="D380">
        <v>3</v>
      </c>
      <c r="E380">
        <v>34.57</v>
      </c>
      <c r="F380" t="str">
        <f t="shared" si="15"/>
        <v>Vestfirðir</v>
      </c>
      <c r="G380">
        <f t="shared" si="16"/>
        <v>103.71000000000001</v>
      </c>
      <c r="H380">
        <f t="shared" si="17"/>
        <v>15.955384615384617</v>
      </c>
    </row>
    <row r="381" spans="1:8" x14ac:dyDescent="0.45">
      <c r="A381">
        <v>2018</v>
      </c>
      <c r="B381" t="s">
        <v>35</v>
      </c>
      <c r="C381">
        <v>4911</v>
      </c>
      <c r="D381">
        <v>1</v>
      </c>
      <c r="E381">
        <v>46.9</v>
      </c>
      <c r="F381" t="str">
        <f t="shared" si="15"/>
        <v>Vestfirðir</v>
      </c>
      <c r="G381">
        <f t="shared" si="16"/>
        <v>46.9</v>
      </c>
      <c r="H381">
        <f t="shared" si="17"/>
        <v>7.2153846153846155</v>
      </c>
    </row>
    <row r="382" spans="1:8" x14ac:dyDescent="0.45">
      <c r="A382">
        <v>2019</v>
      </c>
      <c r="B382" t="s">
        <v>35</v>
      </c>
      <c r="C382">
        <v>4911</v>
      </c>
      <c r="D382">
        <v>1</v>
      </c>
      <c r="E382">
        <v>42</v>
      </c>
      <c r="F382" t="str">
        <f t="shared" si="15"/>
        <v>Vestfirðir</v>
      </c>
      <c r="G382">
        <f t="shared" si="16"/>
        <v>42</v>
      </c>
      <c r="H382">
        <f t="shared" si="17"/>
        <v>6.4615384615384617</v>
      </c>
    </row>
    <row r="383" spans="1:8" x14ac:dyDescent="0.45">
      <c r="A383">
        <v>2020</v>
      </c>
      <c r="B383" t="s">
        <v>35</v>
      </c>
      <c r="C383">
        <v>4911</v>
      </c>
      <c r="D383">
        <v>1</v>
      </c>
      <c r="E383">
        <v>150.69999999999999</v>
      </c>
      <c r="F383" t="str">
        <f t="shared" si="15"/>
        <v>Vestfirðir</v>
      </c>
      <c r="G383">
        <f t="shared" si="16"/>
        <v>150.69999999999999</v>
      </c>
      <c r="H383">
        <f t="shared" si="17"/>
        <v>23.184615384615384</v>
      </c>
    </row>
    <row r="384" spans="1:8" x14ac:dyDescent="0.45">
      <c r="A384">
        <v>2024</v>
      </c>
      <c r="B384" t="s">
        <v>35</v>
      </c>
      <c r="C384">
        <v>4911</v>
      </c>
      <c r="D384">
        <v>2</v>
      </c>
      <c r="E384">
        <v>505.15</v>
      </c>
      <c r="F384" t="str">
        <f t="shared" si="15"/>
        <v>Vestfirðir</v>
      </c>
      <c r="G384">
        <f t="shared" si="16"/>
        <v>1010.3</v>
      </c>
      <c r="H384">
        <f t="shared" si="17"/>
        <v>155.43076923076922</v>
      </c>
    </row>
    <row r="385" spans="1:8" x14ac:dyDescent="0.45">
      <c r="A385">
        <v>2006</v>
      </c>
      <c r="B385" t="s">
        <v>36</v>
      </c>
      <c r="C385">
        <v>5508</v>
      </c>
      <c r="D385">
        <v>3</v>
      </c>
      <c r="E385">
        <v>168.27</v>
      </c>
      <c r="F385" t="str">
        <f t="shared" si="15"/>
        <v>Norðurland vestra</v>
      </c>
      <c r="G385">
        <f t="shared" si="16"/>
        <v>504.81000000000006</v>
      </c>
      <c r="H385">
        <f t="shared" si="17"/>
        <v>77.663076923076929</v>
      </c>
    </row>
    <row r="386" spans="1:8" x14ac:dyDescent="0.45">
      <c r="A386">
        <v>2007</v>
      </c>
      <c r="B386" t="s">
        <v>36</v>
      </c>
      <c r="C386">
        <v>5508</v>
      </c>
      <c r="D386">
        <v>1</v>
      </c>
      <c r="E386">
        <v>216.4</v>
      </c>
      <c r="F386" t="str">
        <f t="shared" si="15"/>
        <v>Norðurland vestra</v>
      </c>
      <c r="G386">
        <f t="shared" si="16"/>
        <v>216.4</v>
      </c>
      <c r="H386">
        <f t="shared" si="17"/>
        <v>33.292307692307695</v>
      </c>
    </row>
    <row r="387" spans="1:8" x14ac:dyDescent="0.45">
      <c r="A387">
        <v>2008</v>
      </c>
      <c r="B387" t="s">
        <v>36</v>
      </c>
      <c r="C387">
        <v>5508</v>
      </c>
      <c r="D387">
        <v>1</v>
      </c>
      <c r="E387">
        <v>64</v>
      </c>
      <c r="F387" t="str">
        <f t="shared" ref="F387:F450" si="18">IF(OR(B387="Reykjavíkurborg",B387="Kópavogsbær",B387="Seltjarnarnesbær",B387="Garðabær",B387="Hafnarfjarðarkaupstaður",B387="Mosfellsbær",B387="Kjósarhreppur"),"Höfuðborgarsvæðið",IF(OR(B387="Reykjanesbær",B387="Grindavíkurbær",B387="Sveitarfélagið Vogar",B387="Sveitarfélagið Álftanes",B387="Suðurnesjabær"),"Suðurnes",IF(OR(B387="Akraneskaupstaður",B387="Borgarbyggð",B387="Stykkishólmur",B387="Stykkishólmsbær",B387="Grundarfjarðarbær",B387="Snæfellsbær",B387="Eyja- og Miklaholtshreppur",B387="Skorradalshreppur",B387="Hvalfjarðarsveit",B387="Dalabyggð"),"Vesturland",IF(OR(B387="Ísafjarðarbær",B387="Bolungarvíkurkaupstaður",B387="Reykhólahreppur",B387="Vesturbyggð",B387="Súðavíkurhreppur",B387="Árneshreppur",B387="Kaldrananeshreppur",B387="Strandabyggð"),"Vestfirðir",IF(OR(B387="Skagafjörður",B387="Húnaþing vestra",B387="Sveitarfélagið Skagaströnd",B387="Húnabyggð"),"Norðurland vestra",IF(OR(B387="Akureyrarbær",B387="Akureyri",B387="Fjallabyggð",B387="Dalvíkurbyggð",B387="Eyjafjarðarsveit",B387="Hörgársveit",B387="Svalbarðsstrandarhreppur",B387="Grýtubakkahreppur",B387="Norðurþing",B387="Tjörneshreppur",B387="Þingeyjarsveit",B387="Langanesbyggð"),"Norðurland eystra",IF(OR(B387="Fjarðabyggð",B387="Fjarðarbyggð",B387="Múlaþing",B387="Vopnafjarðarhreppur",B387="Fljótsdalshreppur"),"Austurland",IF(OR(B387="Vestmannaeyjar",B387="Sveitarfélagið Árborg",B387="Sveitarfélagið Hornafjörður",B387="Mýrdalshreppur",B387="Skarftárhreppur",B387="Ásahreppur",B387="Rangárþing eystra",B387="Rangárþing ytra",B387="Hrunamannahreppur",B387="Hveragerði",B387="Sveitarfélagið Ölfus",B387="Grímsnes- og Grafningshreppur",B387="Skeiða- og Gnúpverjahreppur",B387="Bláskógabyggð",B387="Flóahreppur"),"Suðurland","Óþekkt"))))))))</f>
        <v>Norðurland vestra</v>
      </c>
      <c r="G387">
        <f t="shared" ref="G387:G450" si="19">D387*E387</f>
        <v>64</v>
      </c>
      <c r="H387">
        <f t="shared" ref="H387:H450" si="20">G387/6.5</f>
        <v>9.8461538461538467</v>
      </c>
    </row>
    <row r="388" spans="1:8" x14ac:dyDescent="0.45">
      <c r="A388">
        <v>2009</v>
      </c>
      <c r="B388" t="s">
        <v>36</v>
      </c>
      <c r="C388">
        <v>5508</v>
      </c>
      <c r="D388">
        <v>2</v>
      </c>
      <c r="E388">
        <v>187.6</v>
      </c>
      <c r="F388" t="str">
        <f t="shared" si="18"/>
        <v>Norðurland vestra</v>
      </c>
      <c r="G388">
        <f t="shared" si="19"/>
        <v>375.2</v>
      </c>
      <c r="H388">
        <f t="shared" si="20"/>
        <v>57.723076923076924</v>
      </c>
    </row>
    <row r="389" spans="1:8" x14ac:dyDescent="0.45">
      <c r="A389">
        <v>2010</v>
      </c>
      <c r="B389" t="s">
        <v>36</v>
      </c>
      <c r="C389">
        <v>5508</v>
      </c>
      <c r="D389">
        <v>3</v>
      </c>
      <c r="E389">
        <v>148.77000000000001</v>
      </c>
      <c r="F389" t="str">
        <f t="shared" si="18"/>
        <v>Norðurland vestra</v>
      </c>
      <c r="G389">
        <f t="shared" si="19"/>
        <v>446.31000000000006</v>
      </c>
      <c r="H389">
        <f t="shared" si="20"/>
        <v>68.663076923076929</v>
      </c>
    </row>
    <row r="390" spans="1:8" x14ac:dyDescent="0.45">
      <c r="A390">
        <v>2012</v>
      </c>
      <c r="B390" t="s">
        <v>36</v>
      </c>
      <c r="C390">
        <v>5508</v>
      </c>
      <c r="D390">
        <v>1</v>
      </c>
      <c r="E390">
        <v>18.59</v>
      </c>
      <c r="F390" t="str">
        <f t="shared" si="18"/>
        <v>Norðurland vestra</v>
      </c>
      <c r="G390">
        <f t="shared" si="19"/>
        <v>18.59</v>
      </c>
      <c r="H390">
        <f t="shared" si="20"/>
        <v>2.86</v>
      </c>
    </row>
    <row r="391" spans="1:8" x14ac:dyDescent="0.45">
      <c r="A391">
        <v>2014</v>
      </c>
      <c r="B391" t="s">
        <v>36</v>
      </c>
      <c r="C391">
        <v>5508</v>
      </c>
      <c r="D391">
        <v>1</v>
      </c>
      <c r="E391">
        <v>28.2</v>
      </c>
      <c r="F391" t="str">
        <f t="shared" si="18"/>
        <v>Norðurland vestra</v>
      </c>
      <c r="G391">
        <f t="shared" si="19"/>
        <v>28.2</v>
      </c>
      <c r="H391">
        <f t="shared" si="20"/>
        <v>4.3384615384615381</v>
      </c>
    </row>
    <row r="392" spans="1:8" x14ac:dyDescent="0.45">
      <c r="A392">
        <v>2016</v>
      </c>
      <c r="B392" t="s">
        <v>36</v>
      </c>
      <c r="C392">
        <v>5508</v>
      </c>
      <c r="D392">
        <v>3</v>
      </c>
      <c r="E392">
        <v>24.5</v>
      </c>
      <c r="F392" t="str">
        <f t="shared" si="18"/>
        <v>Norðurland vestra</v>
      </c>
      <c r="G392">
        <f t="shared" si="19"/>
        <v>73.5</v>
      </c>
      <c r="H392">
        <f t="shared" si="20"/>
        <v>11.307692307692308</v>
      </c>
    </row>
    <row r="393" spans="1:8" x14ac:dyDescent="0.45">
      <c r="A393">
        <v>2018</v>
      </c>
      <c r="B393" t="s">
        <v>36</v>
      </c>
      <c r="C393">
        <v>5508</v>
      </c>
      <c r="D393">
        <v>2</v>
      </c>
      <c r="E393">
        <v>239.15</v>
      </c>
      <c r="F393" t="str">
        <f t="shared" si="18"/>
        <v>Norðurland vestra</v>
      </c>
      <c r="G393">
        <f t="shared" si="19"/>
        <v>478.3</v>
      </c>
      <c r="H393">
        <f t="shared" si="20"/>
        <v>73.58461538461539</v>
      </c>
    </row>
    <row r="394" spans="1:8" x14ac:dyDescent="0.45">
      <c r="A394">
        <v>2019</v>
      </c>
      <c r="B394" t="s">
        <v>36</v>
      </c>
      <c r="C394">
        <v>5508</v>
      </c>
      <c r="D394">
        <v>3</v>
      </c>
      <c r="E394">
        <v>142.37</v>
      </c>
      <c r="F394" t="str">
        <f t="shared" si="18"/>
        <v>Norðurland vestra</v>
      </c>
      <c r="G394">
        <f t="shared" si="19"/>
        <v>427.11</v>
      </c>
      <c r="H394">
        <f t="shared" si="20"/>
        <v>65.709230769230771</v>
      </c>
    </row>
    <row r="395" spans="1:8" x14ac:dyDescent="0.45">
      <c r="A395">
        <v>2020</v>
      </c>
      <c r="B395" t="s">
        <v>36</v>
      </c>
      <c r="C395">
        <v>5508</v>
      </c>
      <c r="D395">
        <v>1</v>
      </c>
      <c r="E395">
        <v>200</v>
      </c>
      <c r="F395" t="str">
        <f t="shared" si="18"/>
        <v>Norðurland vestra</v>
      </c>
      <c r="G395">
        <f t="shared" si="19"/>
        <v>200</v>
      </c>
      <c r="H395">
        <f t="shared" si="20"/>
        <v>30.76923076923077</v>
      </c>
    </row>
    <row r="396" spans="1:8" x14ac:dyDescent="0.45">
      <c r="A396">
        <v>2021</v>
      </c>
      <c r="B396" t="s">
        <v>36</v>
      </c>
      <c r="C396">
        <v>5508</v>
      </c>
      <c r="D396">
        <v>3</v>
      </c>
      <c r="E396">
        <v>505.15</v>
      </c>
      <c r="F396" t="str">
        <f t="shared" si="18"/>
        <v>Norðurland vestra</v>
      </c>
      <c r="G396">
        <f t="shared" si="19"/>
        <v>1515.4499999999998</v>
      </c>
      <c r="H396">
        <f t="shared" si="20"/>
        <v>233.14615384615382</v>
      </c>
    </row>
    <row r="397" spans="1:8" x14ac:dyDescent="0.45">
      <c r="A397">
        <v>2022</v>
      </c>
      <c r="B397" t="s">
        <v>36</v>
      </c>
      <c r="C397">
        <v>5508</v>
      </c>
      <c r="D397">
        <v>3</v>
      </c>
      <c r="E397">
        <v>527.77</v>
      </c>
      <c r="F397" t="str">
        <f t="shared" si="18"/>
        <v>Norðurland vestra</v>
      </c>
      <c r="G397">
        <f t="shared" si="19"/>
        <v>1583.31</v>
      </c>
      <c r="H397">
        <f t="shared" si="20"/>
        <v>243.58615384615385</v>
      </c>
    </row>
    <row r="398" spans="1:8" x14ac:dyDescent="0.45">
      <c r="A398">
        <v>2024</v>
      </c>
      <c r="B398" t="s">
        <v>36</v>
      </c>
      <c r="C398">
        <v>5508</v>
      </c>
      <c r="D398">
        <v>3</v>
      </c>
      <c r="E398">
        <v>90.1</v>
      </c>
      <c r="F398" t="str">
        <f t="shared" si="18"/>
        <v>Norðurland vestra</v>
      </c>
      <c r="G398">
        <f t="shared" si="19"/>
        <v>270.29999999999995</v>
      </c>
      <c r="H398">
        <f t="shared" si="20"/>
        <v>41.584615384615375</v>
      </c>
    </row>
    <row r="399" spans="1:8" x14ac:dyDescent="0.45">
      <c r="A399">
        <v>2006</v>
      </c>
      <c r="B399" t="s">
        <v>37</v>
      </c>
      <c r="C399">
        <v>5609</v>
      </c>
      <c r="D399">
        <v>1</v>
      </c>
      <c r="E399">
        <v>266.89999999999998</v>
      </c>
      <c r="F399" t="str">
        <f t="shared" si="18"/>
        <v>Norðurland vestra</v>
      </c>
      <c r="G399">
        <f t="shared" si="19"/>
        <v>266.89999999999998</v>
      </c>
      <c r="H399">
        <f t="shared" si="20"/>
        <v>41.061538461538461</v>
      </c>
    </row>
    <row r="400" spans="1:8" x14ac:dyDescent="0.45">
      <c r="A400">
        <v>2011</v>
      </c>
      <c r="B400" t="s">
        <v>37</v>
      </c>
      <c r="C400">
        <v>5609</v>
      </c>
      <c r="D400">
        <v>1</v>
      </c>
      <c r="E400">
        <v>36</v>
      </c>
      <c r="F400" t="str">
        <f t="shared" si="18"/>
        <v>Norðurland vestra</v>
      </c>
      <c r="G400">
        <f t="shared" si="19"/>
        <v>36</v>
      </c>
      <c r="H400">
        <f t="shared" si="20"/>
        <v>5.5384615384615383</v>
      </c>
    </row>
    <row r="401" spans="1:8" x14ac:dyDescent="0.45">
      <c r="A401">
        <v>2014</v>
      </c>
      <c r="B401" t="s">
        <v>37</v>
      </c>
      <c r="C401">
        <v>5609</v>
      </c>
      <c r="D401">
        <v>1</v>
      </c>
      <c r="E401">
        <v>31.9</v>
      </c>
      <c r="F401" t="str">
        <f t="shared" si="18"/>
        <v>Norðurland vestra</v>
      </c>
      <c r="G401">
        <f t="shared" si="19"/>
        <v>31.9</v>
      </c>
      <c r="H401">
        <f t="shared" si="20"/>
        <v>4.9076923076923071</v>
      </c>
    </row>
    <row r="402" spans="1:8" x14ac:dyDescent="0.45">
      <c r="A402">
        <v>2006</v>
      </c>
      <c r="B402" t="s">
        <v>38</v>
      </c>
      <c r="C402">
        <v>5613</v>
      </c>
      <c r="D402">
        <v>5</v>
      </c>
      <c r="E402">
        <v>512.5</v>
      </c>
      <c r="F402" t="str">
        <f t="shared" si="18"/>
        <v>Norðurland vestra</v>
      </c>
      <c r="G402">
        <f t="shared" si="19"/>
        <v>2562.5</v>
      </c>
      <c r="H402">
        <f t="shared" si="20"/>
        <v>394.23076923076923</v>
      </c>
    </row>
    <row r="403" spans="1:8" x14ac:dyDescent="0.45">
      <c r="A403">
        <v>2007</v>
      </c>
      <c r="B403" t="s">
        <v>38</v>
      </c>
      <c r="C403">
        <v>5613</v>
      </c>
      <c r="D403">
        <v>6</v>
      </c>
      <c r="E403">
        <v>65.7</v>
      </c>
      <c r="F403" t="str">
        <f t="shared" si="18"/>
        <v>Norðurland vestra</v>
      </c>
      <c r="G403">
        <f t="shared" si="19"/>
        <v>394.20000000000005</v>
      </c>
      <c r="H403">
        <f t="shared" si="20"/>
        <v>60.646153846153851</v>
      </c>
    </row>
    <row r="404" spans="1:8" x14ac:dyDescent="0.45">
      <c r="A404">
        <v>2008</v>
      </c>
      <c r="B404" t="s">
        <v>38</v>
      </c>
      <c r="C404">
        <v>5613</v>
      </c>
      <c r="D404">
        <v>3</v>
      </c>
      <c r="E404">
        <v>252.57</v>
      </c>
      <c r="F404" t="str">
        <f t="shared" si="18"/>
        <v>Norðurland vestra</v>
      </c>
      <c r="G404">
        <f t="shared" si="19"/>
        <v>757.71</v>
      </c>
      <c r="H404">
        <f t="shared" si="20"/>
        <v>116.57076923076923</v>
      </c>
    </row>
    <row r="405" spans="1:8" x14ac:dyDescent="0.45">
      <c r="A405">
        <v>2009</v>
      </c>
      <c r="B405" t="s">
        <v>38</v>
      </c>
      <c r="C405">
        <v>5613</v>
      </c>
      <c r="D405">
        <v>3</v>
      </c>
      <c r="E405">
        <v>117.07</v>
      </c>
      <c r="F405" t="str">
        <f t="shared" si="18"/>
        <v>Norðurland vestra</v>
      </c>
      <c r="G405">
        <f t="shared" si="19"/>
        <v>351.21</v>
      </c>
      <c r="H405">
        <f t="shared" si="20"/>
        <v>54.03230769230769</v>
      </c>
    </row>
    <row r="406" spans="1:8" x14ac:dyDescent="0.45">
      <c r="A406">
        <v>2011</v>
      </c>
      <c r="B406" t="s">
        <v>38</v>
      </c>
      <c r="C406">
        <v>5613</v>
      </c>
      <c r="D406">
        <v>4</v>
      </c>
      <c r="E406">
        <v>47.12</v>
      </c>
      <c r="F406" t="str">
        <f t="shared" si="18"/>
        <v>Norðurland vestra</v>
      </c>
      <c r="G406">
        <f t="shared" si="19"/>
        <v>188.48</v>
      </c>
      <c r="H406">
        <f t="shared" si="20"/>
        <v>28.996923076923075</v>
      </c>
    </row>
    <row r="407" spans="1:8" x14ac:dyDescent="0.45">
      <c r="A407">
        <v>2012</v>
      </c>
      <c r="B407" t="s">
        <v>38</v>
      </c>
      <c r="C407">
        <v>5613</v>
      </c>
      <c r="D407">
        <v>2</v>
      </c>
      <c r="E407">
        <v>110.55</v>
      </c>
      <c r="F407" t="str">
        <f t="shared" si="18"/>
        <v>Norðurland vestra</v>
      </c>
      <c r="G407">
        <f t="shared" si="19"/>
        <v>221.1</v>
      </c>
      <c r="H407">
        <f t="shared" si="20"/>
        <v>34.015384615384612</v>
      </c>
    </row>
    <row r="408" spans="1:8" x14ac:dyDescent="0.45">
      <c r="A408">
        <v>2013</v>
      </c>
      <c r="B408" t="s">
        <v>38</v>
      </c>
      <c r="C408">
        <v>5613</v>
      </c>
      <c r="D408">
        <v>1</v>
      </c>
      <c r="E408">
        <v>45.4</v>
      </c>
      <c r="F408" t="str">
        <f t="shared" si="18"/>
        <v>Norðurland vestra</v>
      </c>
      <c r="G408">
        <f t="shared" si="19"/>
        <v>45.4</v>
      </c>
      <c r="H408">
        <f t="shared" si="20"/>
        <v>6.9846153846153847</v>
      </c>
    </row>
    <row r="409" spans="1:8" x14ac:dyDescent="0.45">
      <c r="A409">
        <v>2014</v>
      </c>
      <c r="B409" t="s">
        <v>38</v>
      </c>
      <c r="C409">
        <v>5613</v>
      </c>
      <c r="D409">
        <v>1</v>
      </c>
      <c r="E409">
        <v>31.9</v>
      </c>
      <c r="F409" t="str">
        <f t="shared" si="18"/>
        <v>Norðurland vestra</v>
      </c>
      <c r="G409">
        <f t="shared" si="19"/>
        <v>31.9</v>
      </c>
      <c r="H409">
        <f t="shared" si="20"/>
        <v>4.9076923076923071</v>
      </c>
    </row>
    <row r="410" spans="1:8" x14ac:dyDescent="0.45">
      <c r="A410">
        <v>2015</v>
      </c>
      <c r="B410" t="s">
        <v>38</v>
      </c>
      <c r="C410">
        <v>5613</v>
      </c>
      <c r="D410">
        <v>1</v>
      </c>
      <c r="E410">
        <v>23.6</v>
      </c>
      <c r="F410" t="str">
        <f t="shared" si="18"/>
        <v>Norðurland vestra</v>
      </c>
      <c r="G410">
        <f t="shared" si="19"/>
        <v>23.6</v>
      </c>
      <c r="H410">
        <f t="shared" si="20"/>
        <v>3.6307692307692312</v>
      </c>
    </row>
    <row r="411" spans="1:8" x14ac:dyDescent="0.45">
      <c r="A411">
        <v>2016</v>
      </c>
      <c r="B411" t="s">
        <v>38</v>
      </c>
      <c r="C411">
        <v>5613</v>
      </c>
      <c r="D411">
        <v>4</v>
      </c>
      <c r="E411">
        <v>105.7</v>
      </c>
      <c r="F411" t="str">
        <f t="shared" si="18"/>
        <v>Norðurland vestra</v>
      </c>
      <c r="G411">
        <f t="shared" si="19"/>
        <v>422.8</v>
      </c>
      <c r="H411">
        <f t="shared" si="20"/>
        <v>65.046153846153842</v>
      </c>
    </row>
    <row r="412" spans="1:8" x14ac:dyDescent="0.45">
      <c r="A412">
        <v>2018</v>
      </c>
      <c r="B412" t="s">
        <v>38</v>
      </c>
      <c r="C412">
        <v>5613</v>
      </c>
      <c r="D412">
        <v>2</v>
      </c>
      <c r="E412">
        <v>487.85</v>
      </c>
      <c r="F412" t="str">
        <f t="shared" si="18"/>
        <v>Norðurland vestra</v>
      </c>
      <c r="G412">
        <f t="shared" si="19"/>
        <v>975.7</v>
      </c>
      <c r="H412">
        <f t="shared" si="20"/>
        <v>150.1076923076923</v>
      </c>
    </row>
    <row r="413" spans="1:8" x14ac:dyDescent="0.45">
      <c r="A413">
        <v>2019</v>
      </c>
      <c r="B413" t="s">
        <v>38</v>
      </c>
      <c r="C413">
        <v>5613</v>
      </c>
      <c r="D413">
        <v>3</v>
      </c>
      <c r="E413">
        <v>445.72</v>
      </c>
      <c r="F413" t="str">
        <f t="shared" si="18"/>
        <v>Norðurland vestra</v>
      </c>
      <c r="G413">
        <f t="shared" si="19"/>
        <v>1337.16</v>
      </c>
      <c r="H413">
        <f t="shared" si="20"/>
        <v>205.71692307692308</v>
      </c>
    </row>
    <row r="414" spans="1:8" x14ac:dyDescent="0.45">
      <c r="A414">
        <v>2020</v>
      </c>
      <c r="B414" t="s">
        <v>38</v>
      </c>
      <c r="C414">
        <v>5613</v>
      </c>
      <c r="D414">
        <v>1</v>
      </c>
      <c r="E414">
        <v>14.8</v>
      </c>
      <c r="F414" t="str">
        <f t="shared" si="18"/>
        <v>Norðurland vestra</v>
      </c>
      <c r="G414">
        <f t="shared" si="19"/>
        <v>14.8</v>
      </c>
      <c r="H414">
        <f t="shared" si="20"/>
        <v>2.2769230769230768</v>
      </c>
    </row>
    <row r="415" spans="1:8" x14ac:dyDescent="0.45">
      <c r="A415">
        <v>2022</v>
      </c>
      <c r="B415" t="s">
        <v>38</v>
      </c>
      <c r="C415">
        <v>5613</v>
      </c>
      <c r="D415">
        <v>13</v>
      </c>
      <c r="E415">
        <v>195.38</v>
      </c>
      <c r="F415" t="str">
        <f t="shared" si="18"/>
        <v>Norðurland vestra</v>
      </c>
      <c r="G415">
        <f t="shared" si="19"/>
        <v>2539.94</v>
      </c>
      <c r="H415">
        <f t="shared" si="20"/>
        <v>390.76</v>
      </c>
    </row>
    <row r="416" spans="1:8" x14ac:dyDescent="0.45">
      <c r="A416">
        <v>2023</v>
      </c>
      <c r="B416" t="s">
        <v>38</v>
      </c>
      <c r="C416">
        <v>5613</v>
      </c>
      <c r="D416">
        <v>6</v>
      </c>
      <c r="E416">
        <v>120.97</v>
      </c>
      <c r="F416" t="str">
        <f t="shared" si="18"/>
        <v>Norðurland vestra</v>
      </c>
      <c r="G416">
        <f t="shared" si="19"/>
        <v>725.81999999999994</v>
      </c>
      <c r="H416">
        <f t="shared" si="20"/>
        <v>111.66461538461537</v>
      </c>
    </row>
    <row r="417" spans="1:8" x14ac:dyDescent="0.45">
      <c r="A417">
        <v>2024</v>
      </c>
      <c r="B417" t="s">
        <v>38</v>
      </c>
      <c r="C417">
        <v>5613</v>
      </c>
      <c r="D417">
        <v>8</v>
      </c>
      <c r="E417">
        <v>52.66</v>
      </c>
      <c r="F417" t="str">
        <f t="shared" si="18"/>
        <v>Norðurland vestra</v>
      </c>
      <c r="G417">
        <f t="shared" si="19"/>
        <v>421.28</v>
      </c>
      <c r="H417">
        <f t="shared" si="20"/>
        <v>64.812307692307684</v>
      </c>
    </row>
    <row r="418" spans="1:8" x14ac:dyDescent="0.45">
      <c r="A418">
        <v>2006</v>
      </c>
      <c r="B418" t="s">
        <v>39</v>
      </c>
      <c r="C418">
        <v>5716</v>
      </c>
      <c r="D418">
        <v>6</v>
      </c>
      <c r="E418">
        <v>272.83</v>
      </c>
      <c r="F418" t="str">
        <f t="shared" si="18"/>
        <v>Norðurland vestra</v>
      </c>
      <c r="G418">
        <f t="shared" si="19"/>
        <v>1636.98</v>
      </c>
      <c r="H418">
        <f t="shared" si="20"/>
        <v>251.84307692307692</v>
      </c>
    </row>
    <row r="419" spans="1:8" x14ac:dyDescent="0.45">
      <c r="A419">
        <v>2007</v>
      </c>
      <c r="B419" t="s">
        <v>39</v>
      </c>
      <c r="C419">
        <v>5716</v>
      </c>
      <c r="D419">
        <v>10</v>
      </c>
      <c r="E419">
        <v>148.80000000000001</v>
      </c>
      <c r="F419" t="str">
        <f t="shared" si="18"/>
        <v>Norðurland vestra</v>
      </c>
      <c r="G419">
        <f t="shared" si="19"/>
        <v>1488</v>
      </c>
      <c r="H419">
        <f t="shared" si="20"/>
        <v>228.92307692307693</v>
      </c>
    </row>
    <row r="420" spans="1:8" x14ac:dyDescent="0.45">
      <c r="A420">
        <v>2008</v>
      </c>
      <c r="B420" t="s">
        <v>39</v>
      </c>
      <c r="C420">
        <v>5716</v>
      </c>
      <c r="D420">
        <v>9</v>
      </c>
      <c r="E420">
        <v>111.09</v>
      </c>
      <c r="F420" t="str">
        <f t="shared" si="18"/>
        <v>Norðurland vestra</v>
      </c>
      <c r="G420">
        <f t="shared" si="19"/>
        <v>999.81000000000006</v>
      </c>
      <c r="H420">
        <f t="shared" si="20"/>
        <v>153.81692307692308</v>
      </c>
    </row>
    <row r="421" spans="1:8" x14ac:dyDescent="0.45">
      <c r="A421">
        <v>2009</v>
      </c>
      <c r="B421" t="s">
        <v>39</v>
      </c>
      <c r="C421">
        <v>5716</v>
      </c>
      <c r="D421">
        <v>6</v>
      </c>
      <c r="E421">
        <v>505.51</v>
      </c>
      <c r="F421" t="str">
        <f t="shared" si="18"/>
        <v>Norðurland vestra</v>
      </c>
      <c r="G421">
        <f t="shared" si="19"/>
        <v>3033.06</v>
      </c>
      <c r="H421">
        <f t="shared" si="20"/>
        <v>466.62461538461537</v>
      </c>
    </row>
    <row r="422" spans="1:8" x14ac:dyDescent="0.45">
      <c r="A422">
        <v>2010</v>
      </c>
      <c r="B422" t="s">
        <v>39</v>
      </c>
      <c r="C422">
        <v>5716</v>
      </c>
      <c r="D422">
        <v>6</v>
      </c>
      <c r="E422">
        <v>165.52</v>
      </c>
      <c r="F422" t="str">
        <f t="shared" si="18"/>
        <v>Norðurland vestra</v>
      </c>
      <c r="G422">
        <f t="shared" si="19"/>
        <v>993.12000000000012</v>
      </c>
      <c r="H422">
        <f t="shared" si="20"/>
        <v>152.78769230769234</v>
      </c>
    </row>
    <row r="423" spans="1:8" x14ac:dyDescent="0.45">
      <c r="A423">
        <v>2011</v>
      </c>
      <c r="B423" t="s">
        <v>39</v>
      </c>
      <c r="C423">
        <v>5716</v>
      </c>
      <c r="D423">
        <v>8</v>
      </c>
      <c r="E423">
        <v>117.24</v>
      </c>
      <c r="F423" t="str">
        <f t="shared" si="18"/>
        <v>Norðurland vestra</v>
      </c>
      <c r="G423">
        <f t="shared" si="19"/>
        <v>937.92</v>
      </c>
      <c r="H423">
        <f t="shared" si="20"/>
        <v>144.29538461538462</v>
      </c>
    </row>
    <row r="424" spans="1:8" x14ac:dyDescent="0.45">
      <c r="A424">
        <v>2012</v>
      </c>
      <c r="B424" t="s">
        <v>39</v>
      </c>
      <c r="C424">
        <v>5716</v>
      </c>
      <c r="D424">
        <v>10</v>
      </c>
      <c r="E424">
        <v>98.88</v>
      </c>
      <c r="F424" t="str">
        <f t="shared" si="18"/>
        <v>Norðurland vestra</v>
      </c>
      <c r="G424">
        <f t="shared" si="19"/>
        <v>988.8</v>
      </c>
      <c r="H424">
        <f t="shared" si="20"/>
        <v>152.12307692307692</v>
      </c>
    </row>
    <row r="425" spans="1:8" x14ac:dyDescent="0.45">
      <c r="A425">
        <v>2013</v>
      </c>
      <c r="B425" t="s">
        <v>39</v>
      </c>
      <c r="C425">
        <v>5716</v>
      </c>
      <c r="D425">
        <v>10</v>
      </c>
      <c r="E425">
        <v>202.75</v>
      </c>
      <c r="F425" t="str">
        <f t="shared" si="18"/>
        <v>Norðurland vestra</v>
      </c>
      <c r="G425">
        <f t="shared" si="19"/>
        <v>2027.5</v>
      </c>
      <c r="H425">
        <f t="shared" si="20"/>
        <v>311.92307692307691</v>
      </c>
    </row>
    <row r="426" spans="1:8" x14ac:dyDescent="0.45">
      <c r="A426">
        <v>2014</v>
      </c>
      <c r="B426" t="s">
        <v>39</v>
      </c>
      <c r="C426">
        <v>5716</v>
      </c>
      <c r="D426">
        <v>6</v>
      </c>
      <c r="E426">
        <v>57.25</v>
      </c>
      <c r="F426" t="str">
        <f t="shared" si="18"/>
        <v>Norðurland vestra</v>
      </c>
      <c r="G426">
        <f t="shared" si="19"/>
        <v>343.5</v>
      </c>
      <c r="H426">
        <f t="shared" si="20"/>
        <v>52.846153846153847</v>
      </c>
    </row>
    <row r="427" spans="1:8" x14ac:dyDescent="0.45">
      <c r="A427">
        <v>2015</v>
      </c>
      <c r="B427" t="s">
        <v>39</v>
      </c>
      <c r="C427">
        <v>5716</v>
      </c>
      <c r="D427">
        <v>6</v>
      </c>
      <c r="E427">
        <v>79.47</v>
      </c>
      <c r="F427" t="str">
        <f t="shared" si="18"/>
        <v>Norðurland vestra</v>
      </c>
      <c r="G427">
        <f t="shared" si="19"/>
        <v>476.82</v>
      </c>
      <c r="H427">
        <f t="shared" si="20"/>
        <v>73.356923076923081</v>
      </c>
    </row>
    <row r="428" spans="1:8" x14ac:dyDescent="0.45">
      <c r="A428">
        <v>2016</v>
      </c>
      <c r="B428" t="s">
        <v>39</v>
      </c>
      <c r="C428">
        <v>5716</v>
      </c>
      <c r="D428">
        <v>11</v>
      </c>
      <c r="E428">
        <v>70.260000000000005</v>
      </c>
      <c r="F428" t="str">
        <f t="shared" si="18"/>
        <v>Norðurland vestra</v>
      </c>
      <c r="G428">
        <f t="shared" si="19"/>
        <v>772.86</v>
      </c>
      <c r="H428">
        <f t="shared" si="20"/>
        <v>118.90153846153846</v>
      </c>
    </row>
    <row r="429" spans="1:8" x14ac:dyDescent="0.45">
      <c r="A429">
        <v>2017</v>
      </c>
      <c r="B429" t="s">
        <v>39</v>
      </c>
      <c r="C429">
        <v>5716</v>
      </c>
      <c r="D429">
        <v>4</v>
      </c>
      <c r="E429">
        <v>172.93</v>
      </c>
      <c r="F429" t="str">
        <f t="shared" si="18"/>
        <v>Norðurland vestra</v>
      </c>
      <c r="G429">
        <f t="shared" si="19"/>
        <v>691.72</v>
      </c>
      <c r="H429">
        <f t="shared" si="20"/>
        <v>106.41846153846154</v>
      </c>
    </row>
    <row r="430" spans="1:8" x14ac:dyDescent="0.45">
      <c r="A430">
        <v>2018</v>
      </c>
      <c r="B430" t="s">
        <v>39</v>
      </c>
      <c r="C430">
        <v>5716</v>
      </c>
      <c r="D430">
        <v>19</v>
      </c>
      <c r="E430">
        <v>352.62</v>
      </c>
      <c r="F430" t="str">
        <f t="shared" si="18"/>
        <v>Norðurland vestra</v>
      </c>
      <c r="G430">
        <f t="shared" si="19"/>
        <v>6699.78</v>
      </c>
      <c r="H430">
        <f t="shared" si="20"/>
        <v>1030.7353846153846</v>
      </c>
    </row>
    <row r="431" spans="1:8" x14ac:dyDescent="0.45">
      <c r="A431">
        <v>2019</v>
      </c>
      <c r="B431" t="s">
        <v>39</v>
      </c>
      <c r="C431">
        <v>5716</v>
      </c>
      <c r="D431">
        <v>6</v>
      </c>
      <c r="E431">
        <v>179.38</v>
      </c>
      <c r="F431" t="str">
        <f t="shared" si="18"/>
        <v>Norðurland vestra</v>
      </c>
      <c r="G431">
        <f t="shared" si="19"/>
        <v>1076.28</v>
      </c>
      <c r="H431">
        <f t="shared" si="20"/>
        <v>165.58153846153846</v>
      </c>
    </row>
    <row r="432" spans="1:8" x14ac:dyDescent="0.45">
      <c r="A432">
        <v>2020</v>
      </c>
      <c r="B432" t="s">
        <v>39</v>
      </c>
      <c r="C432">
        <v>5716</v>
      </c>
      <c r="D432">
        <v>5</v>
      </c>
      <c r="E432">
        <v>297.94</v>
      </c>
      <c r="F432" t="str">
        <f t="shared" si="18"/>
        <v>Norðurland vestra</v>
      </c>
      <c r="G432">
        <f t="shared" si="19"/>
        <v>1489.7</v>
      </c>
      <c r="H432">
        <f t="shared" si="20"/>
        <v>229.1846153846154</v>
      </c>
    </row>
    <row r="433" spans="1:8" x14ac:dyDescent="0.45">
      <c r="A433">
        <v>2021</v>
      </c>
      <c r="B433" t="s">
        <v>39</v>
      </c>
      <c r="C433">
        <v>5716</v>
      </c>
      <c r="D433">
        <v>4</v>
      </c>
      <c r="E433">
        <v>229.58</v>
      </c>
      <c r="F433" t="str">
        <f t="shared" si="18"/>
        <v>Norðurland vestra</v>
      </c>
      <c r="G433">
        <f t="shared" si="19"/>
        <v>918.32</v>
      </c>
      <c r="H433">
        <f t="shared" si="20"/>
        <v>141.28</v>
      </c>
    </row>
    <row r="434" spans="1:8" x14ac:dyDescent="0.45">
      <c r="A434">
        <v>2022</v>
      </c>
      <c r="B434" t="s">
        <v>39</v>
      </c>
      <c r="C434">
        <v>5716</v>
      </c>
      <c r="D434">
        <v>1</v>
      </c>
      <c r="E434">
        <v>1288</v>
      </c>
      <c r="F434" t="str">
        <f t="shared" si="18"/>
        <v>Norðurland vestra</v>
      </c>
      <c r="G434">
        <f t="shared" si="19"/>
        <v>1288</v>
      </c>
      <c r="H434">
        <f t="shared" si="20"/>
        <v>198.15384615384616</v>
      </c>
    </row>
    <row r="435" spans="1:8" x14ac:dyDescent="0.45">
      <c r="A435">
        <v>2023</v>
      </c>
      <c r="B435" t="s">
        <v>39</v>
      </c>
      <c r="C435">
        <v>5716</v>
      </c>
      <c r="D435">
        <v>12</v>
      </c>
      <c r="E435">
        <v>440.7</v>
      </c>
      <c r="F435" t="str">
        <f t="shared" si="18"/>
        <v>Norðurland vestra</v>
      </c>
      <c r="G435">
        <f t="shared" si="19"/>
        <v>5288.4</v>
      </c>
      <c r="H435">
        <f t="shared" si="20"/>
        <v>813.59999999999991</v>
      </c>
    </row>
    <row r="436" spans="1:8" x14ac:dyDescent="0.45">
      <c r="A436">
        <v>2024</v>
      </c>
      <c r="B436" t="s">
        <v>39</v>
      </c>
      <c r="C436">
        <v>5716</v>
      </c>
      <c r="D436">
        <v>22</v>
      </c>
      <c r="E436">
        <v>126.22</v>
      </c>
      <c r="F436" t="str">
        <f t="shared" si="18"/>
        <v>Norðurland vestra</v>
      </c>
      <c r="G436">
        <f t="shared" si="19"/>
        <v>2776.84</v>
      </c>
      <c r="H436">
        <f t="shared" si="20"/>
        <v>427.20615384615388</v>
      </c>
    </row>
    <row r="437" spans="1:8" x14ac:dyDescent="0.45">
      <c r="A437">
        <v>2006</v>
      </c>
      <c r="B437" t="s">
        <v>40</v>
      </c>
      <c r="C437">
        <v>6000</v>
      </c>
      <c r="D437">
        <v>36</v>
      </c>
      <c r="E437">
        <v>330.66</v>
      </c>
      <c r="F437" t="str">
        <f t="shared" si="18"/>
        <v>Norðurland eystra</v>
      </c>
      <c r="G437">
        <f t="shared" si="19"/>
        <v>11903.76</v>
      </c>
      <c r="H437">
        <f t="shared" si="20"/>
        <v>1831.3476923076923</v>
      </c>
    </row>
    <row r="438" spans="1:8" x14ac:dyDescent="0.45">
      <c r="A438">
        <v>2007</v>
      </c>
      <c r="B438" t="s">
        <v>40</v>
      </c>
      <c r="C438">
        <v>6000</v>
      </c>
      <c r="D438">
        <v>44</v>
      </c>
      <c r="E438">
        <v>231.9</v>
      </c>
      <c r="F438" t="str">
        <f t="shared" si="18"/>
        <v>Norðurland eystra</v>
      </c>
      <c r="G438">
        <f t="shared" si="19"/>
        <v>10203.6</v>
      </c>
      <c r="H438">
        <f t="shared" si="20"/>
        <v>1569.7846153846153</v>
      </c>
    </row>
    <row r="439" spans="1:8" x14ac:dyDescent="0.45">
      <c r="A439">
        <v>2007</v>
      </c>
      <c r="B439" t="s">
        <v>41</v>
      </c>
      <c r="C439">
        <v>6000</v>
      </c>
      <c r="D439">
        <v>1</v>
      </c>
      <c r="E439">
        <v>149</v>
      </c>
      <c r="F439" t="str">
        <f t="shared" si="18"/>
        <v>Norðurland eystra</v>
      </c>
      <c r="G439">
        <f t="shared" si="19"/>
        <v>149</v>
      </c>
      <c r="H439">
        <f t="shared" si="20"/>
        <v>22.923076923076923</v>
      </c>
    </row>
    <row r="440" spans="1:8" x14ac:dyDescent="0.45">
      <c r="A440">
        <v>2008</v>
      </c>
      <c r="B440" t="s">
        <v>40</v>
      </c>
      <c r="C440">
        <v>6000</v>
      </c>
      <c r="D440">
        <v>65</v>
      </c>
      <c r="E440">
        <v>413.61</v>
      </c>
      <c r="F440" t="str">
        <f t="shared" si="18"/>
        <v>Norðurland eystra</v>
      </c>
      <c r="G440">
        <f t="shared" si="19"/>
        <v>26884.65</v>
      </c>
      <c r="H440">
        <f t="shared" si="20"/>
        <v>4136.1000000000004</v>
      </c>
    </row>
    <row r="441" spans="1:8" x14ac:dyDescent="0.45">
      <c r="A441">
        <v>2009</v>
      </c>
      <c r="B441" t="s">
        <v>40</v>
      </c>
      <c r="C441">
        <v>6000</v>
      </c>
      <c r="D441">
        <v>33</v>
      </c>
      <c r="E441">
        <v>469.34</v>
      </c>
      <c r="F441" t="str">
        <f t="shared" si="18"/>
        <v>Norðurland eystra</v>
      </c>
      <c r="G441">
        <f t="shared" si="19"/>
        <v>15488.22</v>
      </c>
      <c r="H441">
        <f t="shared" si="20"/>
        <v>2382.8030769230768</v>
      </c>
    </row>
    <row r="442" spans="1:8" x14ac:dyDescent="0.45">
      <c r="A442">
        <v>2010</v>
      </c>
      <c r="B442" t="s">
        <v>40</v>
      </c>
      <c r="C442">
        <v>6000</v>
      </c>
      <c r="D442">
        <v>57</v>
      </c>
      <c r="E442">
        <v>297.07</v>
      </c>
      <c r="F442" t="str">
        <f t="shared" si="18"/>
        <v>Norðurland eystra</v>
      </c>
      <c r="G442">
        <f t="shared" si="19"/>
        <v>16932.989999999998</v>
      </c>
      <c r="H442">
        <f t="shared" si="20"/>
        <v>2605.0753846153843</v>
      </c>
    </row>
    <row r="443" spans="1:8" x14ac:dyDescent="0.45">
      <c r="A443">
        <v>2011</v>
      </c>
      <c r="B443" t="s">
        <v>40</v>
      </c>
      <c r="C443">
        <v>6000</v>
      </c>
      <c r="D443">
        <v>13</v>
      </c>
      <c r="E443">
        <v>852.35</v>
      </c>
      <c r="F443" t="str">
        <f t="shared" si="18"/>
        <v>Norðurland eystra</v>
      </c>
      <c r="G443">
        <f t="shared" si="19"/>
        <v>11080.550000000001</v>
      </c>
      <c r="H443">
        <f t="shared" si="20"/>
        <v>1704.7000000000003</v>
      </c>
    </row>
    <row r="444" spans="1:8" x14ac:dyDescent="0.45">
      <c r="A444">
        <v>2012</v>
      </c>
      <c r="B444" t="s">
        <v>40</v>
      </c>
      <c r="C444">
        <v>6000</v>
      </c>
      <c r="D444">
        <v>18</v>
      </c>
      <c r="E444">
        <v>802.66</v>
      </c>
      <c r="F444" t="str">
        <f t="shared" si="18"/>
        <v>Norðurland eystra</v>
      </c>
      <c r="G444">
        <f t="shared" si="19"/>
        <v>14447.88</v>
      </c>
      <c r="H444">
        <f t="shared" si="20"/>
        <v>2222.750769230769</v>
      </c>
    </row>
    <row r="445" spans="1:8" x14ac:dyDescent="0.45">
      <c r="A445">
        <v>2013</v>
      </c>
      <c r="B445" t="s">
        <v>40</v>
      </c>
      <c r="C445">
        <v>6000</v>
      </c>
      <c r="D445">
        <v>10</v>
      </c>
      <c r="E445">
        <v>273.25</v>
      </c>
      <c r="F445" t="str">
        <f t="shared" si="18"/>
        <v>Norðurland eystra</v>
      </c>
      <c r="G445">
        <f t="shared" si="19"/>
        <v>2732.5</v>
      </c>
      <c r="H445">
        <f t="shared" si="20"/>
        <v>420.38461538461536</v>
      </c>
    </row>
    <row r="446" spans="1:8" x14ac:dyDescent="0.45">
      <c r="A446">
        <v>2014</v>
      </c>
      <c r="B446" t="s">
        <v>40</v>
      </c>
      <c r="C446">
        <v>6000</v>
      </c>
      <c r="D446">
        <v>31</v>
      </c>
      <c r="E446">
        <v>97.12</v>
      </c>
      <c r="F446" t="str">
        <f t="shared" si="18"/>
        <v>Norðurland eystra</v>
      </c>
      <c r="G446">
        <f t="shared" si="19"/>
        <v>3010.7200000000003</v>
      </c>
      <c r="H446">
        <f t="shared" si="20"/>
        <v>463.18769230769237</v>
      </c>
    </row>
    <row r="447" spans="1:8" x14ac:dyDescent="0.45">
      <c r="A447">
        <v>2015</v>
      </c>
      <c r="B447" t="s">
        <v>40</v>
      </c>
      <c r="C447">
        <v>6000</v>
      </c>
      <c r="D447">
        <v>40</v>
      </c>
      <c r="E447">
        <v>110.77</v>
      </c>
      <c r="F447" t="str">
        <f t="shared" si="18"/>
        <v>Norðurland eystra</v>
      </c>
      <c r="G447">
        <f t="shared" si="19"/>
        <v>4430.8</v>
      </c>
      <c r="H447">
        <f t="shared" si="20"/>
        <v>681.6615384615385</v>
      </c>
    </row>
    <row r="448" spans="1:8" x14ac:dyDescent="0.45">
      <c r="A448">
        <v>2016</v>
      </c>
      <c r="B448" t="s">
        <v>40</v>
      </c>
      <c r="C448">
        <v>6000</v>
      </c>
      <c r="D448">
        <v>7</v>
      </c>
      <c r="E448">
        <v>185.21</v>
      </c>
      <c r="F448" t="str">
        <f t="shared" si="18"/>
        <v>Norðurland eystra</v>
      </c>
      <c r="G448">
        <f t="shared" si="19"/>
        <v>1296.47</v>
      </c>
      <c r="H448">
        <f t="shared" si="20"/>
        <v>199.45692307692309</v>
      </c>
    </row>
    <row r="449" spans="1:8" x14ac:dyDescent="0.45">
      <c r="A449">
        <v>2017</v>
      </c>
      <c r="B449" t="s">
        <v>40</v>
      </c>
      <c r="C449">
        <v>6000</v>
      </c>
      <c r="D449">
        <v>10</v>
      </c>
      <c r="E449">
        <v>112.19</v>
      </c>
      <c r="F449" t="str">
        <f t="shared" si="18"/>
        <v>Norðurland eystra</v>
      </c>
      <c r="G449">
        <f t="shared" si="19"/>
        <v>1121.9000000000001</v>
      </c>
      <c r="H449">
        <f t="shared" si="20"/>
        <v>172.60000000000002</v>
      </c>
    </row>
    <row r="450" spans="1:8" x14ac:dyDescent="0.45">
      <c r="A450">
        <v>2018</v>
      </c>
      <c r="B450" t="s">
        <v>40</v>
      </c>
      <c r="C450">
        <v>6000</v>
      </c>
      <c r="D450">
        <v>7</v>
      </c>
      <c r="E450">
        <v>81.05</v>
      </c>
      <c r="F450" t="str">
        <f t="shared" si="18"/>
        <v>Norðurland eystra</v>
      </c>
      <c r="G450">
        <f t="shared" si="19"/>
        <v>567.35</v>
      </c>
      <c r="H450">
        <f t="shared" si="20"/>
        <v>87.284615384615392</v>
      </c>
    </row>
    <row r="451" spans="1:8" x14ac:dyDescent="0.45">
      <c r="A451">
        <v>2019</v>
      </c>
      <c r="B451" t="s">
        <v>40</v>
      </c>
      <c r="C451">
        <v>6000</v>
      </c>
      <c r="D451">
        <v>25</v>
      </c>
      <c r="E451">
        <v>147.21</v>
      </c>
      <c r="F451" t="str">
        <f t="shared" ref="F451:F514" si="21">IF(OR(B451="Reykjavíkurborg",B451="Kópavogsbær",B451="Seltjarnarnesbær",B451="Garðabær",B451="Hafnarfjarðarkaupstaður",B451="Mosfellsbær",B451="Kjósarhreppur"),"Höfuðborgarsvæðið",IF(OR(B451="Reykjanesbær",B451="Grindavíkurbær",B451="Sveitarfélagið Vogar",B451="Sveitarfélagið Álftanes",B451="Suðurnesjabær"),"Suðurnes",IF(OR(B451="Akraneskaupstaður",B451="Borgarbyggð",B451="Stykkishólmur",B451="Stykkishólmsbær",B451="Grundarfjarðarbær",B451="Snæfellsbær",B451="Eyja- og Miklaholtshreppur",B451="Skorradalshreppur",B451="Hvalfjarðarsveit",B451="Dalabyggð"),"Vesturland",IF(OR(B451="Ísafjarðarbær",B451="Bolungarvíkurkaupstaður",B451="Reykhólahreppur",B451="Vesturbyggð",B451="Súðavíkurhreppur",B451="Árneshreppur",B451="Kaldrananeshreppur",B451="Strandabyggð"),"Vestfirðir",IF(OR(B451="Skagafjörður",B451="Húnaþing vestra",B451="Sveitarfélagið Skagaströnd",B451="Húnabyggð"),"Norðurland vestra",IF(OR(B451="Akureyrarbær",B451="Akureyri",B451="Fjallabyggð",B451="Dalvíkurbyggð",B451="Eyjafjarðarsveit",B451="Hörgársveit",B451="Svalbarðsstrandarhreppur",B451="Grýtubakkahreppur",B451="Norðurþing",B451="Tjörneshreppur",B451="Þingeyjarsveit",B451="Langanesbyggð"),"Norðurland eystra",IF(OR(B451="Fjarðabyggð",B451="Fjarðarbyggð",B451="Múlaþing",B451="Vopnafjarðarhreppur",B451="Fljótsdalshreppur"),"Austurland",IF(OR(B451="Vestmannaeyjar",B451="Sveitarfélagið Árborg",B451="Sveitarfélagið Hornafjörður",B451="Mýrdalshreppur",B451="Skarftárhreppur",B451="Ásahreppur",B451="Rangárþing eystra",B451="Rangárþing ytra",B451="Hrunamannahreppur",B451="Hveragerði",B451="Sveitarfélagið Ölfus",B451="Grímsnes- og Grafningshreppur",B451="Skeiða- og Gnúpverjahreppur",B451="Bláskógabyggð",B451="Flóahreppur"),"Suðurland","Óþekkt"))))))))</f>
        <v>Norðurland eystra</v>
      </c>
      <c r="G451">
        <f t="shared" ref="G451:G514" si="22">D451*E451</f>
        <v>3680.25</v>
      </c>
      <c r="H451">
        <f t="shared" ref="H451:H514" si="23">G451/6.5</f>
        <v>566.19230769230774</v>
      </c>
    </row>
    <row r="452" spans="1:8" x14ac:dyDescent="0.45">
      <c r="A452">
        <v>2020</v>
      </c>
      <c r="B452" t="s">
        <v>40</v>
      </c>
      <c r="C452">
        <v>6000</v>
      </c>
      <c r="D452">
        <v>21</v>
      </c>
      <c r="E452">
        <v>255.45</v>
      </c>
      <c r="F452" t="str">
        <f t="shared" si="21"/>
        <v>Norðurland eystra</v>
      </c>
      <c r="G452">
        <f t="shared" si="22"/>
        <v>5364.45</v>
      </c>
      <c r="H452">
        <f t="shared" si="23"/>
        <v>825.3</v>
      </c>
    </row>
    <row r="453" spans="1:8" x14ac:dyDescent="0.45">
      <c r="A453">
        <v>2021</v>
      </c>
      <c r="B453" t="s">
        <v>40</v>
      </c>
      <c r="C453">
        <v>6000</v>
      </c>
      <c r="D453">
        <v>22</v>
      </c>
      <c r="E453">
        <v>121.42</v>
      </c>
      <c r="F453" t="str">
        <f t="shared" si="21"/>
        <v>Norðurland eystra</v>
      </c>
      <c r="G453">
        <f t="shared" si="22"/>
        <v>2671.2400000000002</v>
      </c>
      <c r="H453">
        <f t="shared" si="23"/>
        <v>410.96000000000004</v>
      </c>
    </row>
    <row r="454" spans="1:8" x14ac:dyDescent="0.45">
      <c r="A454">
        <v>2022</v>
      </c>
      <c r="B454" t="s">
        <v>40</v>
      </c>
      <c r="C454">
        <v>6000</v>
      </c>
      <c r="D454">
        <v>19</v>
      </c>
      <c r="E454">
        <v>654.85</v>
      </c>
      <c r="F454" t="str">
        <f t="shared" si="21"/>
        <v>Norðurland eystra</v>
      </c>
      <c r="G454">
        <f t="shared" si="22"/>
        <v>12442.15</v>
      </c>
      <c r="H454">
        <f t="shared" si="23"/>
        <v>1914.176923076923</v>
      </c>
    </row>
    <row r="455" spans="1:8" x14ac:dyDescent="0.45">
      <c r="A455">
        <v>2023</v>
      </c>
      <c r="B455" t="s">
        <v>40</v>
      </c>
      <c r="C455">
        <v>6000</v>
      </c>
      <c r="D455">
        <v>84</v>
      </c>
      <c r="E455">
        <v>155.15</v>
      </c>
      <c r="F455" t="str">
        <f t="shared" si="21"/>
        <v>Norðurland eystra</v>
      </c>
      <c r="G455">
        <f t="shared" si="22"/>
        <v>13032.6</v>
      </c>
      <c r="H455">
        <f t="shared" si="23"/>
        <v>2005.0153846153846</v>
      </c>
    </row>
    <row r="456" spans="1:8" x14ac:dyDescent="0.45">
      <c r="A456">
        <v>2024</v>
      </c>
      <c r="B456" t="s">
        <v>40</v>
      </c>
      <c r="C456">
        <v>6000</v>
      </c>
      <c r="D456">
        <v>38</v>
      </c>
      <c r="E456">
        <v>628.52</v>
      </c>
      <c r="F456" t="str">
        <f t="shared" si="21"/>
        <v>Norðurland eystra</v>
      </c>
      <c r="G456">
        <f t="shared" si="22"/>
        <v>23883.759999999998</v>
      </c>
      <c r="H456">
        <f t="shared" si="23"/>
        <v>3674.4246153846152</v>
      </c>
    </row>
    <row r="457" spans="1:8" x14ac:dyDescent="0.45">
      <c r="A457">
        <v>2006</v>
      </c>
      <c r="B457" t="s">
        <v>42</v>
      </c>
      <c r="C457">
        <v>6100</v>
      </c>
      <c r="D457">
        <v>12</v>
      </c>
      <c r="E457">
        <v>192.01</v>
      </c>
      <c r="F457" t="str">
        <f t="shared" si="21"/>
        <v>Norðurland eystra</v>
      </c>
      <c r="G457">
        <f t="shared" si="22"/>
        <v>2304.12</v>
      </c>
      <c r="H457">
        <f t="shared" si="23"/>
        <v>354.47999999999996</v>
      </c>
    </row>
    <row r="458" spans="1:8" x14ac:dyDescent="0.45">
      <c r="A458">
        <v>2007</v>
      </c>
      <c r="B458" t="s">
        <v>42</v>
      </c>
      <c r="C458">
        <v>6100</v>
      </c>
      <c r="D458">
        <v>8</v>
      </c>
      <c r="E458">
        <v>486.1</v>
      </c>
      <c r="F458" t="str">
        <f t="shared" si="21"/>
        <v>Norðurland eystra</v>
      </c>
      <c r="G458">
        <f t="shared" si="22"/>
        <v>3888.8</v>
      </c>
      <c r="H458">
        <f t="shared" si="23"/>
        <v>598.27692307692314</v>
      </c>
    </row>
    <row r="459" spans="1:8" x14ac:dyDescent="0.45">
      <c r="A459">
        <v>2008</v>
      </c>
      <c r="B459" t="s">
        <v>42</v>
      </c>
      <c r="C459">
        <v>6100</v>
      </c>
      <c r="D459">
        <v>2</v>
      </c>
      <c r="E459">
        <v>230.4</v>
      </c>
      <c r="F459" t="str">
        <f t="shared" si="21"/>
        <v>Norðurland eystra</v>
      </c>
      <c r="G459">
        <f t="shared" si="22"/>
        <v>460.8</v>
      </c>
      <c r="H459">
        <f t="shared" si="23"/>
        <v>70.892307692307696</v>
      </c>
    </row>
    <row r="460" spans="1:8" x14ac:dyDescent="0.45">
      <c r="A460">
        <v>2009</v>
      </c>
      <c r="B460" t="s">
        <v>42</v>
      </c>
      <c r="C460">
        <v>6100</v>
      </c>
      <c r="D460">
        <v>5</v>
      </c>
      <c r="E460">
        <v>90.93</v>
      </c>
      <c r="F460" t="str">
        <f t="shared" si="21"/>
        <v>Norðurland eystra</v>
      </c>
      <c r="G460">
        <f t="shared" si="22"/>
        <v>454.65000000000003</v>
      </c>
      <c r="H460">
        <f t="shared" si="23"/>
        <v>69.946153846153848</v>
      </c>
    </row>
    <row r="461" spans="1:8" x14ac:dyDescent="0.45">
      <c r="A461">
        <v>2010</v>
      </c>
      <c r="B461" t="s">
        <v>42</v>
      </c>
      <c r="C461">
        <v>6100</v>
      </c>
      <c r="D461">
        <v>8</v>
      </c>
      <c r="E461">
        <v>114.21</v>
      </c>
      <c r="F461" t="str">
        <f t="shared" si="21"/>
        <v>Norðurland eystra</v>
      </c>
      <c r="G461">
        <f t="shared" si="22"/>
        <v>913.68</v>
      </c>
      <c r="H461">
        <f t="shared" si="23"/>
        <v>140.56615384615384</v>
      </c>
    </row>
    <row r="462" spans="1:8" x14ac:dyDescent="0.45">
      <c r="A462">
        <v>2011</v>
      </c>
      <c r="B462" t="s">
        <v>42</v>
      </c>
      <c r="C462">
        <v>6100</v>
      </c>
      <c r="D462">
        <v>8</v>
      </c>
      <c r="E462">
        <v>229.95</v>
      </c>
      <c r="F462" t="str">
        <f t="shared" si="21"/>
        <v>Norðurland eystra</v>
      </c>
      <c r="G462">
        <f t="shared" si="22"/>
        <v>1839.6</v>
      </c>
      <c r="H462">
        <f t="shared" si="23"/>
        <v>283.01538461538462</v>
      </c>
    </row>
    <row r="463" spans="1:8" x14ac:dyDescent="0.45">
      <c r="A463">
        <v>2012</v>
      </c>
      <c r="B463" t="s">
        <v>42</v>
      </c>
      <c r="C463">
        <v>6100</v>
      </c>
      <c r="D463">
        <v>3</v>
      </c>
      <c r="E463">
        <v>139.43</v>
      </c>
      <c r="F463" t="str">
        <f t="shared" si="21"/>
        <v>Norðurland eystra</v>
      </c>
      <c r="G463">
        <f t="shared" si="22"/>
        <v>418.29</v>
      </c>
      <c r="H463">
        <f t="shared" si="23"/>
        <v>64.35230769230769</v>
      </c>
    </row>
    <row r="464" spans="1:8" x14ac:dyDescent="0.45">
      <c r="A464">
        <v>2013</v>
      </c>
      <c r="B464" t="s">
        <v>42</v>
      </c>
      <c r="C464">
        <v>6100</v>
      </c>
      <c r="D464">
        <v>1</v>
      </c>
      <c r="E464">
        <v>172.1</v>
      </c>
      <c r="F464" t="str">
        <f t="shared" si="21"/>
        <v>Norðurland eystra</v>
      </c>
      <c r="G464">
        <f t="shared" si="22"/>
        <v>172.1</v>
      </c>
      <c r="H464">
        <f t="shared" si="23"/>
        <v>26.476923076923075</v>
      </c>
    </row>
    <row r="465" spans="1:8" x14ac:dyDescent="0.45">
      <c r="A465">
        <v>2014</v>
      </c>
      <c r="B465" t="s">
        <v>42</v>
      </c>
      <c r="C465">
        <v>6100</v>
      </c>
      <c r="D465">
        <v>3</v>
      </c>
      <c r="E465">
        <v>129.97</v>
      </c>
      <c r="F465" t="str">
        <f t="shared" si="21"/>
        <v>Norðurland eystra</v>
      </c>
      <c r="G465">
        <f t="shared" si="22"/>
        <v>389.90999999999997</v>
      </c>
      <c r="H465">
        <f t="shared" si="23"/>
        <v>59.98615384615384</v>
      </c>
    </row>
    <row r="466" spans="1:8" x14ac:dyDescent="0.45">
      <c r="A466">
        <v>2015</v>
      </c>
      <c r="B466" t="s">
        <v>42</v>
      </c>
      <c r="C466">
        <v>6100</v>
      </c>
      <c r="D466">
        <v>1</v>
      </c>
      <c r="E466">
        <v>460.4</v>
      </c>
      <c r="F466" t="str">
        <f t="shared" si="21"/>
        <v>Norðurland eystra</v>
      </c>
      <c r="G466">
        <f t="shared" si="22"/>
        <v>460.4</v>
      </c>
      <c r="H466">
        <f t="shared" si="23"/>
        <v>70.830769230769221</v>
      </c>
    </row>
    <row r="467" spans="1:8" x14ac:dyDescent="0.45">
      <c r="A467">
        <v>2016</v>
      </c>
      <c r="B467" t="s">
        <v>42</v>
      </c>
      <c r="C467">
        <v>6100</v>
      </c>
      <c r="D467">
        <v>5</v>
      </c>
      <c r="E467">
        <v>522.14</v>
      </c>
      <c r="F467" t="str">
        <f t="shared" si="21"/>
        <v>Norðurland eystra</v>
      </c>
      <c r="G467">
        <f t="shared" si="22"/>
        <v>2610.6999999999998</v>
      </c>
      <c r="H467">
        <f t="shared" si="23"/>
        <v>401.64615384615382</v>
      </c>
    </row>
    <row r="468" spans="1:8" x14ac:dyDescent="0.45">
      <c r="A468">
        <v>2017</v>
      </c>
      <c r="B468" t="s">
        <v>42</v>
      </c>
      <c r="C468">
        <v>6100</v>
      </c>
      <c r="D468">
        <v>2</v>
      </c>
      <c r="E468">
        <v>220.48</v>
      </c>
      <c r="F468" t="str">
        <f t="shared" si="21"/>
        <v>Norðurland eystra</v>
      </c>
      <c r="G468">
        <f t="shared" si="22"/>
        <v>440.96</v>
      </c>
      <c r="H468">
        <f t="shared" si="23"/>
        <v>67.84</v>
      </c>
    </row>
    <row r="469" spans="1:8" x14ac:dyDescent="0.45">
      <c r="A469">
        <v>2018</v>
      </c>
      <c r="B469" t="s">
        <v>42</v>
      </c>
      <c r="C469">
        <v>6100</v>
      </c>
      <c r="D469">
        <v>16</v>
      </c>
      <c r="E469">
        <v>806.83</v>
      </c>
      <c r="F469" t="str">
        <f t="shared" si="21"/>
        <v>Norðurland eystra</v>
      </c>
      <c r="G469">
        <f t="shared" si="22"/>
        <v>12909.28</v>
      </c>
      <c r="H469">
        <f t="shared" si="23"/>
        <v>1986.043076923077</v>
      </c>
    </row>
    <row r="470" spans="1:8" x14ac:dyDescent="0.45">
      <c r="A470">
        <v>2019</v>
      </c>
      <c r="B470" t="s">
        <v>42</v>
      </c>
      <c r="C470">
        <v>6100</v>
      </c>
      <c r="D470">
        <v>4</v>
      </c>
      <c r="E470">
        <v>99.38</v>
      </c>
      <c r="F470" t="str">
        <f t="shared" si="21"/>
        <v>Norðurland eystra</v>
      </c>
      <c r="G470">
        <f t="shared" si="22"/>
        <v>397.52</v>
      </c>
      <c r="H470">
        <f t="shared" si="23"/>
        <v>61.156923076923071</v>
      </c>
    </row>
    <row r="471" spans="1:8" x14ac:dyDescent="0.45">
      <c r="A471">
        <v>2020</v>
      </c>
      <c r="B471" t="s">
        <v>42</v>
      </c>
      <c r="C471">
        <v>6100</v>
      </c>
      <c r="D471">
        <v>1</v>
      </c>
      <c r="E471">
        <v>1017.2</v>
      </c>
      <c r="F471" t="str">
        <f t="shared" si="21"/>
        <v>Norðurland eystra</v>
      </c>
      <c r="G471">
        <f t="shared" si="22"/>
        <v>1017.2</v>
      </c>
      <c r="H471">
        <f t="shared" si="23"/>
        <v>156.49230769230769</v>
      </c>
    </row>
    <row r="472" spans="1:8" x14ac:dyDescent="0.45">
      <c r="A472">
        <v>2022</v>
      </c>
      <c r="B472" t="s">
        <v>42</v>
      </c>
      <c r="C472">
        <v>6100</v>
      </c>
      <c r="D472">
        <v>2</v>
      </c>
      <c r="E472">
        <v>236.2</v>
      </c>
      <c r="F472" t="str">
        <f t="shared" si="21"/>
        <v>Norðurland eystra</v>
      </c>
      <c r="G472">
        <f t="shared" si="22"/>
        <v>472.4</v>
      </c>
      <c r="H472">
        <f t="shared" si="23"/>
        <v>72.676923076923075</v>
      </c>
    </row>
    <row r="473" spans="1:8" x14ac:dyDescent="0.45">
      <c r="A473">
        <v>2023</v>
      </c>
      <c r="B473" t="s">
        <v>42</v>
      </c>
      <c r="C473">
        <v>6100</v>
      </c>
      <c r="D473">
        <v>4</v>
      </c>
      <c r="E473">
        <v>824.4</v>
      </c>
      <c r="F473" t="str">
        <f t="shared" si="21"/>
        <v>Norðurland eystra</v>
      </c>
      <c r="G473">
        <f t="shared" si="22"/>
        <v>3297.6</v>
      </c>
      <c r="H473">
        <f t="shared" si="23"/>
        <v>507.32307692307688</v>
      </c>
    </row>
    <row r="474" spans="1:8" x14ac:dyDescent="0.45">
      <c r="A474">
        <v>2024</v>
      </c>
      <c r="B474" t="s">
        <v>42</v>
      </c>
      <c r="C474">
        <v>6100</v>
      </c>
      <c r="D474">
        <v>25</v>
      </c>
      <c r="E474">
        <v>148.35</v>
      </c>
      <c r="F474" t="str">
        <f t="shared" si="21"/>
        <v>Norðurland eystra</v>
      </c>
      <c r="G474">
        <f t="shared" si="22"/>
        <v>3708.75</v>
      </c>
      <c r="H474">
        <f t="shared" si="23"/>
        <v>570.57692307692309</v>
      </c>
    </row>
    <row r="475" spans="1:8" x14ac:dyDescent="0.45">
      <c r="A475">
        <v>2006</v>
      </c>
      <c r="B475" t="s">
        <v>43</v>
      </c>
      <c r="C475">
        <v>6250</v>
      </c>
      <c r="D475">
        <v>2</v>
      </c>
      <c r="E475">
        <v>307.10000000000002</v>
      </c>
      <c r="F475" t="str">
        <f t="shared" si="21"/>
        <v>Norðurland eystra</v>
      </c>
      <c r="G475">
        <f t="shared" si="22"/>
        <v>614.20000000000005</v>
      </c>
      <c r="H475">
        <f t="shared" si="23"/>
        <v>94.492307692307705</v>
      </c>
    </row>
    <row r="476" spans="1:8" x14ac:dyDescent="0.45">
      <c r="A476">
        <v>2007</v>
      </c>
      <c r="B476" t="s">
        <v>43</v>
      </c>
      <c r="C476">
        <v>6250</v>
      </c>
      <c r="D476">
        <v>9</v>
      </c>
      <c r="E476">
        <v>299.57</v>
      </c>
      <c r="F476" t="str">
        <f t="shared" si="21"/>
        <v>Norðurland eystra</v>
      </c>
      <c r="G476">
        <f t="shared" si="22"/>
        <v>2696.13</v>
      </c>
      <c r="H476">
        <f t="shared" si="23"/>
        <v>414.78923076923081</v>
      </c>
    </row>
    <row r="477" spans="1:8" x14ac:dyDescent="0.45">
      <c r="A477">
        <v>2008</v>
      </c>
      <c r="B477" t="s">
        <v>43</v>
      </c>
      <c r="C477">
        <v>6250</v>
      </c>
      <c r="D477">
        <v>9</v>
      </c>
      <c r="E477">
        <v>108.25</v>
      </c>
      <c r="F477" t="str">
        <f t="shared" si="21"/>
        <v>Norðurland eystra</v>
      </c>
      <c r="G477">
        <f t="shared" si="22"/>
        <v>974.25</v>
      </c>
      <c r="H477">
        <f t="shared" si="23"/>
        <v>149.88461538461539</v>
      </c>
    </row>
    <row r="478" spans="1:8" x14ac:dyDescent="0.45">
      <c r="A478">
        <v>2009</v>
      </c>
      <c r="B478" t="s">
        <v>43</v>
      </c>
      <c r="C478">
        <v>6250</v>
      </c>
      <c r="D478">
        <v>2</v>
      </c>
      <c r="E478">
        <v>113.6</v>
      </c>
      <c r="F478" t="str">
        <f t="shared" si="21"/>
        <v>Norðurland eystra</v>
      </c>
      <c r="G478">
        <f t="shared" si="22"/>
        <v>227.2</v>
      </c>
      <c r="H478">
        <f t="shared" si="23"/>
        <v>34.95384615384615</v>
      </c>
    </row>
    <row r="479" spans="1:8" x14ac:dyDescent="0.45">
      <c r="A479">
        <v>2010</v>
      </c>
      <c r="B479" t="s">
        <v>43</v>
      </c>
      <c r="C479">
        <v>6250</v>
      </c>
      <c r="D479">
        <v>2</v>
      </c>
      <c r="E479">
        <v>104.67</v>
      </c>
      <c r="F479" t="str">
        <f t="shared" si="21"/>
        <v>Norðurland eystra</v>
      </c>
      <c r="G479">
        <f t="shared" si="22"/>
        <v>209.34</v>
      </c>
      <c r="H479">
        <f t="shared" si="23"/>
        <v>32.206153846153846</v>
      </c>
    </row>
    <row r="480" spans="1:8" x14ac:dyDescent="0.45">
      <c r="A480">
        <v>2013</v>
      </c>
      <c r="B480" t="s">
        <v>43</v>
      </c>
      <c r="C480">
        <v>6250</v>
      </c>
      <c r="D480">
        <v>3</v>
      </c>
      <c r="E480">
        <v>31.79</v>
      </c>
      <c r="F480" t="str">
        <f t="shared" si="21"/>
        <v>Norðurland eystra</v>
      </c>
      <c r="G480">
        <f t="shared" si="22"/>
        <v>95.37</v>
      </c>
      <c r="H480">
        <f t="shared" si="23"/>
        <v>14.672307692307694</v>
      </c>
    </row>
    <row r="481" spans="1:8" x14ac:dyDescent="0.45">
      <c r="A481">
        <v>2014</v>
      </c>
      <c r="B481" t="s">
        <v>43</v>
      </c>
      <c r="C481">
        <v>6250</v>
      </c>
      <c r="D481">
        <v>5</v>
      </c>
      <c r="E481">
        <v>100.38</v>
      </c>
      <c r="F481" t="str">
        <f t="shared" si="21"/>
        <v>Norðurland eystra</v>
      </c>
      <c r="G481">
        <f t="shared" si="22"/>
        <v>501.9</v>
      </c>
      <c r="H481">
        <f t="shared" si="23"/>
        <v>77.215384615384608</v>
      </c>
    </row>
    <row r="482" spans="1:8" x14ac:dyDescent="0.45">
      <c r="A482">
        <v>2015</v>
      </c>
      <c r="B482" t="s">
        <v>43</v>
      </c>
      <c r="C482">
        <v>6250</v>
      </c>
      <c r="D482">
        <v>1</v>
      </c>
      <c r="E482">
        <v>3462.4</v>
      </c>
      <c r="F482" t="str">
        <f t="shared" si="21"/>
        <v>Norðurland eystra</v>
      </c>
      <c r="G482">
        <f t="shared" si="22"/>
        <v>3462.4</v>
      </c>
      <c r="H482">
        <f t="shared" si="23"/>
        <v>532.67692307692312</v>
      </c>
    </row>
    <row r="483" spans="1:8" x14ac:dyDescent="0.45">
      <c r="A483">
        <v>2016</v>
      </c>
      <c r="B483" t="s">
        <v>43</v>
      </c>
      <c r="C483">
        <v>6250</v>
      </c>
      <c r="D483">
        <v>2</v>
      </c>
      <c r="E483">
        <v>227.3</v>
      </c>
      <c r="F483" t="str">
        <f t="shared" si="21"/>
        <v>Norðurland eystra</v>
      </c>
      <c r="G483">
        <f t="shared" si="22"/>
        <v>454.6</v>
      </c>
      <c r="H483">
        <f t="shared" si="23"/>
        <v>69.938461538461539</v>
      </c>
    </row>
    <row r="484" spans="1:8" x14ac:dyDescent="0.45">
      <c r="A484">
        <v>2017</v>
      </c>
      <c r="B484" t="s">
        <v>43</v>
      </c>
      <c r="C484">
        <v>6250</v>
      </c>
      <c r="D484">
        <v>2</v>
      </c>
      <c r="E484">
        <v>31.83</v>
      </c>
      <c r="F484" t="str">
        <f t="shared" si="21"/>
        <v>Norðurland eystra</v>
      </c>
      <c r="G484">
        <f t="shared" si="22"/>
        <v>63.66</v>
      </c>
      <c r="H484">
        <f t="shared" si="23"/>
        <v>9.7938461538461539</v>
      </c>
    </row>
    <row r="485" spans="1:8" x14ac:dyDescent="0.45">
      <c r="A485">
        <v>2018</v>
      </c>
      <c r="B485" t="s">
        <v>43</v>
      </c>
      <c r="C485">
        <v>6250</v>
      </c>
      <c r="D485">
        <v>2</v>
      </c>
      <c r="E485">
        <v>109.75</v>
      </c>
      <c r="F485" t="str">
        <f t="shared" si="21"/>
        <v>Norðurland eystra</v>
      </c>
      <c r="G485">
        <f t="shared" si="22"/>
        <v>219.5</v>
      </c>
      <c r="H485">
        <f t="shared" si="23"/>
        <v>33.769230769230766</v>
      </c>
    </row>
    <row r="486" spans="1:8" x14ac:dyDescent="0.45">
      <c r="A486">
        <v>2020</v>
      </c>
      <c r="B486" t="s">
        <v>43</v>
      </c>
      <c r="C486">
        <v>6250</v>
      </c>
      <c r="D486">
        <v>1</v>
      </c>
      <c r="E486">
        <v>693.2</v>
      </c>
      <c r="F486" t="str">
        <f t="shared" si="21"/>
        <v>Norðurland eystra</v>
      </c>
      <c r="G486">
        <f t="shared" si="22"/>
        <v>693.2</v>
      </c>
      <c r="H486">
        <f t="shared" si="23"/>
        <v>106.64615384615385</v>
      </c>
    </row>
    <row r="487" spans="1:8" x14ac:dyDescent="0.45">
      <c r="A487">
        <v>2021</v>
      </c>
      <c r="B487" t="s">
        <v>43</v>
      </c>
      <c r="C487">
        <v>6250</v>
      </c>
      <c r="D487">
        <v>5</v>
      </c>
      <c r="E487">
        <v>189.58</v>
      </c>
      <c r="F487" t="str">
        <f t="shared" si="21"/>
        <v>Norðurland eystra</v>
      </c>
      <c r="G487">
        <f t="shared" si="22"/>
        <v>947.90000000000009</v>
      </c>
      <c r="H487">
        <f t="shared" si="23"/>
        <v>145.83076923076925</v>
      </c>
    </row>
    <row r="488" spans="1:8" x14ac:dyDescent="0.45">
      <c r="A488">
        <v>2024</v>
      </c>
      <c r="B488" t="s">
        <v>43</v>
      </c>
      <c r="C488">
        <v>6250</v>
      </c>
      <c r="D488">
        <v>1</v>
      </c>
      <c r="E488">
        <v>547.5</v>
      </c>
      <c r="F488" t="str">
        <f t="shared" si="21"/>
        <v>Norðurland eystra</v>
      </c>
      <c r="G488">
        <f t="shared" si="22"/>
        <v>547.5</v>
      </c>
      <c r="H488">
        <f t="shared" si="23"/>
        <v>84.230769230769226</v>
      </c>
    </row>
    <row r="489" spans="1:8" x14ac:dyDescent="0.45">
      <c r="A489">
        <v>2006</v>
      </c>
      <c r="B489" t="s">
        <v>44</v>
      </c>
      <c r="C489">
        <v>6400</v>
      </c>
      <c r="D489">
        <v>1</v>
      </c>
      <c r="E489">
        <v>352</v>
      </c>
      <c r="F489" t="str">
        <f t="shared" si="21"/>
        <v>Norðurland eystra</v>
      </c>
      <c r="G489">
        <f t="shared" si="22"/>
        <v>352</v>
      </c>
      <c r="H489">
        <f t="shared" si="23"/>
        <v>54.153846153846153</v>
      </c>
    </row>
    <row r="490" spans="1:8" x14ac:dyDescent="0.45">
      <c r="A490">
        <v>2007</v>
      </c>
      <c r="B490" t="s">
        <v>44</v>
      </c>
      <c r="C490">
        <v>6400</v>
      </c>
      <c r="D490">
        <v>4</v>
      </c>
      <c r="E490">
        <v>206.9</v>
      </c>
      <c r="F490" t="str">
        <f t="shared" si="21"/>
        <v>Norðurland eystra</v>
      </c>
      <c r="G490">
        <f t="shared" si="22"/>
        <v>827.6</v>
      </c>
      <c r="H490">
        <f t="shared" si="23"/>
        <v>127.32307692307693</v>
      </c>
    </row>
    <row r="491" spans="1:8" x14ac:dyDescent="0.45">
      <c r="A491">
        <v>2008</v>
      </c>
      <c r="B491" t="s">
        <v>44</v>
      </c>
      <c r="C491">
        <v>6400</v>
      </c>
      <c r="D491">
        <v>3</v>
      </c>
      <c r="E491">
        <v>92.83</v>
      </c>
      <c r="F491" t="str">
        <f t="shared" si="21"/>
        <v>Norðurland eystra</v>
      </c>
      <c r="G491">
        <f t="shared" si="22"/>
        <v>278.49</v>
      </c>
      <c r="H491">
        <f t="shared" si="23"/>
        <v>42.844615384615388</v>
      </c>
    </row>
    <row r="492" spans="1:8" x14ac:dyDescent="0.45">
      <c r="A492">
        <v>2009</v>
      </c>
      <c r="B492" t="s">
        <v>44</v>
      </c>
      <c r="C492">
        <v>6400</v>
      </c>
      <c r="D492">
        <v>4</v>
      </c>
      <c r="E492">
        <v>403.5</v>
      </c>
      <c r="F492" t="str">
        <f t="shared" si="21"/>
        <v>Norðurland eystra</v>
      </c>
      <c r="G492">
        <f t="shared" si="22"/>
        <v>1614</v>
      </c>
      <c r="H492">
        <f t="shared" si="23"/>
        <v>248.30769230769232</v>
      </c>
    </row>
    <row r="493" spans="1:8" x14ac:dyDescent="0.45">
      <c r="A493">
        <v>2010</v>
      </c>
      <c r="B493" t="s">
        <v>44</v>
      </c>
      <c r="C493">
        <v>6400</v>
      </c>
      <c r="D493">
        <v>3</v>
      </c>
      <c r="E493">
        <v>759.77</v>
      </c>
      <c r="F493" t="str">
        <f t="shared" si="21"/>
        <v>Norðurland eystra</v>
      </c>
      <c r="G493">
        <f t="shared" si="22"/>
        <v>2279.31</v>
      </c>
      <c r="H493">
        <f t="shared" si="23"/>
        <v>350.66307692307691</v>
      </c>
    </row>
    <row r="494" spans="1:8" x14ac:dyDescent="0.45">
      <c r="A494">
        <v>2011</v>
      </c>
      <c r="B494" t="s">
        <v>44</v>
      </c>
      <c r="C494">
        <v>6400</v>
      </c>
      <c r="D494">
        <v>1</v>
      </c>
      <c r="E494">
        <v>367.8</v>
      </c>
      <c r="F494" t="str">
        <f t="shared" si="21"/>
        <v>Norðurland eystra</v>
      </c>
      <c r="G494">
        <f t="shared" si="22"/>
        <v>367.8</v>
      </c>
      <c r="H494">
        <f t="shared" si="23"/>
        <v>56.58461538461539</v>
      </c>
    </row>
    <row r="495" spans="1:8" x14ac:dyDescent="0.45">
      <c r="A495">
        <v>2012</v>
      </c>
      <c r="B495" t="s">
        <v>44</v>
      </c>
      <c r="C495">
        <v>6400</v>
      </c>
      <c r="D495">
        <v>2</v>
      </c>
      <c r="E495">
        <v>236.17</v>
      </c>
      <c r="F495" t="str">
        <f t="shared" si="21"/>
        <v>Norðurland eystra</v>
      </c>
      <c r="G495">
        <f t="shared" si="22"/>
        <v>472.34</v>
      </c>
      <c r="H495">
        <f t="shared" si="23"/>
        <v>72.667692307692306</v>
      </c>
    </row>
    <row r="496" spans="1:8" x14ac:dyDescent="0.45">
      <c r="A496">
        <v>2013</v>
      </c>
      <c r="B496" t="s">
        <v>44</v>
      </c>
      <c r="C496">
        <v>6400</v>
      </c>
      <c r="D496">
        <v>2</v>
      </c>
      <c r="E496">
        <v>79.650000000000006</v>
      </c>
      <c r="F496" t="str">
        <f t="shared" si="21"/>
        <v>Norðurland eystra</v>
      </c>
      <c r="G496">
        <f t="shared" si="22"/>
        <v>159.30000000000001</v>
      </c>
      <c r="H496">
        <f t="shared" si="23"/>
        <v>24.507692307692309</v>
      </c>
    </row>
    <row r="497" spans="1:8" x14ac:dyDescent="0.45">
      <c r="A497">
        <v>2014</v>
      </c>
      <c r="B497" t="s">
        <v>44</v>
      </c>
      <c r="C497">
        <v>6400</v>
      </c>
      <c r="D497">
        <v>2</v>
      </c>
      <c r="E497">
        <v>65.63</v>
      </c>
      <c r="F497" t="str">
        <f t="shared" si="21"/>
        <v>Norðurland eystra</v>
      </c>
      <c r="G497">
        <f t="shared" si="22"/>
        <v>131.26</v>
      </c>
      <c r="H497">
        <f t="shared" si="23"/>
        <v>20.193846153846152</v>
      </c>
    </row>
    <row r="498" spans="1:8" x14ac:dyDescent="0.45">
      <c r="A498">
        <v>2015</v>
      </c>
      <c r="B498" t="s">
        <v>44</v>
      </c>
      <c r="C498">
        <v>6400</v>
      </c>
      <c r="D498">
        <v>1</v>
      </c>
      <c r="E498">
        <v>675.8</v>
      </c>
      <c r="F498" t="str">
        <f t="shared" si="21"/>
        <v>Norðurland eystra</v>
      </c>
      <c r="G498">
        <f t="shared" si="22"/>
        <v>675.8</v>
      </c>
      <c r="H498">
        <f t="shared" si="23"/>
        <v>103.96923076923076</v>
      </c>
    </row>
    <row r="499" spans="1:8" x14ac:dyDescent="0.45">
      <c r="A499">
        <v>2016</v>
      </c>
      <c r="B499" t="s">
        <v>44</v>
      </c>
      <c r="C499">
        <v>6400</v>
      </c>
      <c r="D499">
        <v>3</v>
      </c>
      <c r="E499">
        <v>375.73</v>
      </c>
      <c r="F499" t="str">
        <f t="shared" si="21"/>
        <v>Norðurland eystra</v>
      </c>
      <c r="G499">
        <f t="shared" si="22"/>
        <v>1127.19</v>
      </c>
      <c r="H499">
        <f t="shared" si="23"/>
        <v>173.41384615384615</v>
      </c>
    </row>
    <row r="500" spans="1:8" x14ac:dyDescent="0.45">
      <c r="A500">
        <v>2017</v>
      </c>
      <c r="B500" t="s">
        <v>44</v>
      </c>
      <c r="C500">
        <v>6400</v>
      </c>
      <c r="D500">
        <v>2</v>
      </c>
      <c r="E500">
        <v>305.13</v>
      </c>
      <c r="F500" t="str">
        <f t="shared" si="21"/>
        <v>Norðurland eystra</v>
      </c>
      <c r="G500">
        <f t="shared" si="22"/>
        <v>610.26</v>
      </c>
      <c r="H500">
        <f t="shared" si="23"/>
        <v>93.886153846153846</v>
      </c>
    </row>
    <row r="501" spans="1:8" x14ac:dyDescent="0.45">
      <c r="A501">
        <v>2018</v>
      </c>
      <c r="B501" t="s">
        <v>44</v>
      </c>
      <c r="C501">
        <v>6400</v>
      </c>
      <c r="D501">
        <v>2</v>
      </c>
      <c r="E501">
        <v>275.7</v>
      </c>
      <c r="F501" t="str">
        <f t="shared" si="21"/>
        <v>Norðurland eystra</v>
      </c>
      <c r="G501">
        <f t="shared" si="22"/>
        <v>551.4</v>
      </c>
      <c r="H501">
        <f t="shared" si="23"/>
        <v>84.830769230769221</v>
      </c>
    </row>
    <row r="502" spans="1:8" x14ac:dyDescent="0.45">
      <c r="A502">
        <v>2019</v>
      </c>
      <c r="B502" t="s">
        <v>44</v>
      </c>
      <c r="C502">
        <v>6400</v>
      </c>
      <c r="D502">
        <v>3</v>
      </c>
      <c r="E502">
        <v>75.099999999999994</v>
      </c>
      <c r="F502" t="str">
        <f t="shared" si="21"/>
        <v>Norðurland eystra</v>
      </c>
      <c r="G502">
        <f t="shared" si="22"/>
        <v>225.29999999999998</v>
      </c>
      <c r="H502">
        <f t="shared" si="23"/>
        <v>34.661538461538456</v>
      </c>
    </row>
    <row r="503" spans="1:8" x14ac:dyDescent="0.45">
      <c r="A503">
        <v>2020</v>
      </c>
      <c r="B503" t="s">
        <v>44</v>
      </c>
      <c r="C503">
        <v>6400</v>
      </c>
      <c r="D503">
        <v>2</v>
      </c>
      <c r="E503">
        <v>4596.3999999999996</v>
      </c>
      <c r="F503" t="str">
        <f t="shared" si="21"/>
        <v>Norðurland eystra</v>
      </c>
      <c r="G503">
        <f t="shared" si="22"/>
        <v>9192.7999999999993</v>
      </c>
      <c r="H503">
        <f t="shared" si="23"/>
        <v>1414.2769230769229</v>
      </c>
    </row>
    <row r="504" spans="1:8" x14ac:dyDescent="0.45">
      <c r="A504">
        <v>2022</v>
      </c>
      <c r="B504" t="s">
        <v>44</v>
      </c>
      <c r="C504">
        <v>6400</v>
      </c>
      <c r="D504">
        <v>1</v>
      </c>
      <c r="E504">
        <v>450</v>
      </c>
      <c r="F504" t="str">
        <f t="shared" si="21"/>
        <v>Norðurland eystra</v>
      </c>
      <c r="G504">
        <f t="shared" si="22"/>
        <v>450</v>
      </c>
      <c r="H504">
        <f t="shared" si="23"/>
        <v>69.230769230769226</v>
      </c>
    </row>
    <row r="505" spans="1:8" x14ac:dyDescent="0.45">
      <c r="A505">
        <v>2023</v>
      </c>
      <c r="B505" t="s">
        <v>44</v>
      </c>
      <c r="C505">
        <v>6400</v>
      </c>
      <c r="D505">
        <v>1</v>
      </c>
      <c r="E505">
        <v>408.1</v>
      </c>
      <c r="F505" t="str">
        <f t="shared" si="21"/>
        <v>Norðurland eystra</v>
      </c>
      <c r="G505">
        <f t="shared" si="22"/>
        <v>408.1</v>
      </c>
      <c r="H505">
        <f t="shared" si="23"/>
        <v>62.784615384615385</v>
      </c>
    </row>
    <row r="506" spans="1:8" x14ac:dyDescent="0.45">
      <c r="A506">
        <v>2024</v>
      </c>
      <c r="B506" t="s">
        <v>44</v>
      </c>
      <c r="C506">
        <v>6400</v>
      </c>
      <c r="D506">
        <v>1</v>
      </c>
      <c r="E506">
        <v>270.75</v>
      </c>
      <c r="F506" t="str">
        <f t="shared" si="21"/>
        <v>Norðurland eystra</v>
      </c>
      <c r="G506">
        <f t="shared" si="22"/>
        <v>270.75</v>
      </c>
      <c r="H506">
        <f t="shared" si="23"/>
        <v>41.653846153846153</v>
      </c>
    </row>
    <row r="507" spans="1:8" x14ac:dyDescent="0.45">
      <c r="A507">
        <v>2006</v>
      </c>
      <c r="B507" t="s">
        <v>45</v>
      </c>
      <c r="C507">
        <v>6513</v>
      </c>
      <c r="D507">
        <v>2</v>
      </c>
      <c r="E507">
        <v>211.9</v>
      </c>
      <c r="F507" t="str">
        <f t="shared" si="21"/>
        <v>Norðurland eystra</v>
      </c>
      <c r="G507">
        <f t="shared" si="22"/>
        <v>423.8</v>
      </c>
      <c r="H507">
        <f t="shared" si="23"/>
        <v>65.2</v>
      </c>
    </row>
    <row r="508" spans="1:8" x14ac:dyDescent="0.45">
      <c r="A508">
        <v>2007</v>
      </c>
      <c r="B508" t="s">
        <v>45</v>
      </c>
      <c r="C508">
        <v>6513</v>
      </c>
      <c r="D508">
        <v>2</v>
      </c>
      <c r="E508">
        <v>5.53</v>
      </c>
      <c r="F508" t="str">
        <f t="shared" si="21"/>
        <v>Norðurland eystra</v>
      </c>
      <c r="G508">
        <f t="shared" si="22"/>
        <v>11.06</v>
      </c>
      <c r="H508">
        <f t="shared" si="23"/>
        <v>1.7015384615384617</v>
      </c>
    </row>
    <row r="509" spans="1:8" x14ac:dyDescent="0.45">
      <c r="A509">
        <v>2008</v>
      </c>
      <c r="B509" t="s">
        <v>45</v>
      </c>
      <c r="C509">
        <v>6513</v>
      </c>
      <c r="D509">
        <v>2</v>
      </c>
      <c r="E509">
        <v>206.4</v>
      </c>
      <c r="F509" t="str">
        <f t="shared" si="21"/>
        <v>Norðurland eystra</v>
      </c>
      <c r="G509">
        <f t="shared" si="22"/>
        <v>412.8</v>
      </c>
      <c r="H509">
        <f t="shared" si="23"/>
        <v>63.507692307692309</v>
      </c>
    </row>
    <row r="510" spans="1:8" x14ac:dyDescent="0.45">
      <c r="A510">
        <v>2009</v>
      </c>
      <c r="B510" t="s">
        <v>45</v>
      </c>
      <c r="C510">
        <v>6513</v>
      </c>
      <c r="D510">
        <v>2</v>
      </c>
      <c r="E510">
        <v>627.04999999999995</v>
      </c>
      <c r="F510" t="str">
        <f t="shared" si="21"/>
        <v>Norðurland eystra</v>
      </c>
      <c r="G510">
        <f t="shared" si="22"/>
        <v>1254.0999999999999</v>
      </c>
      <c r="H510">
        <f t="shared" si="23"/>
        <v>192.93846153846152</v>
      </c>
    </row>
    <row r="511" spans="1:8" x14ac:dyDescent="0.45">
      <c r="A511">
        <v>2010</v>
      </c>
      <c r="B511" t="s">
        <v>45</v>
      </c>
      <c r="C511">
        <v>6513</v>
      </c>
      <c r="D511">
        <v>3</v>
      </c>
      <c r="E511">
        <v>22.4</v>
      </c>
      <c r="F511" t="str">
        <f t="shared" si="21"/>
        <v>Norðurland eystra</v>
      </c>
      <c r="G511">
        <f t="shared" si="22"/>
        <v>67.199999999999989</v>
      </c>
      <c r="H511">
        <f t="shared" si="23"/>
        <v>10.338461538461537</v>
      </c>
    </row>
    <row r="512" spans="1:8" x14ac:dyDescent="0.45">
      <c r="A512">
        <v>2011</v>
      </c>
      <c r="B512" t="s">
        <v>45</v>
      </c>
      <c r="C512">
        <v>6513</v>
      </c>
      <c r="D512">
        <v>1</v>
      </c>
      <c r="E512">
        <v>118.3</v>
      </c>
      <c r="F512" t="str">
        <f t="shared" si="21"/>
        <v>Norðurland eystra</v>
      </c>
      <c r="G512">
        <f t="shared" si="22"/>
        <v>118.3</v>
      </c>
      <c r="H512">
        <f t="shared" si="23"/>
        <v>18.2</v>
      </c>
    </row>
    <row r="513" spans="1:8" x14ac:dyDescent="0.45">
      <c r="A513">
        <v>2014</v>
      </c>
      <c r="B513" t="s">
        <v>45</v>
      </c>
      <c r="C513">
        <v>6513</v>
      </c>
      <c r="D513">
        <v>2</v>
      </c>
      <c r="E513">
        <v>111.85</v>
      </c>
      <c r="F513" t="str">
        <f t="shared" si="21"/>
        <v>Norðurland eystra</v>
      </c>
      <c r="G513">
        <f t="shared" si="22"/>
        <v>223.7</v>
      </c>
      <c r="H513">
        <f t="shared" si="23"/>
        <v>34.41538461538461</v>
      </c>
    </row>
    <row r="514" spans="1:8" x14ac:dyDescent="0.45">
      <c r="A514">
        <v>2015</v>
      </c>
      <c r="B514" t="s">
        <v>45</v>
      </c>
      <c r="C514">
        <v>6513</v>
      </c>
      <c r="D514">
        <v>3</v>
      </c>
      <c r="E514">
        <v>91.7</v>
      </c>
      <c r="F514" t="str">
        <f t="shared" si="21"/>
        <v>Norðurland eystra</v>
      </c>
      <c r="G514">
        <f t="shared" si="22"/>
        <v>275.10000000000002</v>
      </c>
      <c r="H514">
        <f t="shared" si="23"/>
        <v>42.323076923076925</v>
      </c>
    </row>
    <row r="515" spans="1:8" x14ac:dyDescent="0.45">
      <c r="A515">
        <v>2016</v>
      </c>
      <c r="B515" t="s">
        <v>45</v>
      </c>
      <c r="C515">
        <v>6513</v>
      </c>
      <c r="D515">
        <v>1</v>
      </c>
      <c r="E515">
        <v>207.7</v>
      </c>
      <c r="F515" t="str">
        <f t="shared" ref="F515:F578" si="24">IF(OR(B515="Reykjavíkurborg",B515="Kópavogsbær",B515="Seltjarnarnesbær",B515="Garðabær",B515="Hafnarfjarðarkaupstaður",B515="Mosfellsbær",B515="Kjósarhreppur"),"Höfuðborgarsvæðið",IF(OR(B515="Reykjanesbær",B515="Grindavíkurbær",B515="Sveitarfélagið Vogar",B515="Sveitarfélagið Álftanes",B515="Suðurnesjabær"),"Suðurnes",IF(OR(B515="Akraneskaupstaður",B515="Borgarbyggð",B515="Stykkishólmur",B515="Stykkishólmsbær",B515="Grundarfjarðarbær",B515="Snæfellsbær",B515="Eyja- og Miklaholtshreppur",B515="Skorradalshreppur",B515="Hvalfjarðarsveit",B515="Dalabyggð"),"Vesturland",IF(OR(B515="Ísafjarðarbær",B515="Bolungarvíkurkaupstaður",B515="Reykhólahreppur",B515="Vesturbyggð",B515="Súðavíkurhreppur",B515="Árneshreppur",B515="Kaldrananeshreppur",B515="Strandabyggð"),"Vestfirðir",IF(OR(B515="Skagafjörður",B515="Húnaþing vestra",B515="Sveitarfélagið Skagaströnd",B515="Húnabyggð"),"Norðurland vestra",IF(OR(B515="Akureyrarbær",B515="Akureyri",B515="Fjallabyggð",B515="Dalvíkurbyggð",B515="Eyjafjarðarsveit",B515="Hörgársveit",B515="Svalbarðsstrandarhreppur",B515="Grýtubakkahreppur",B515="Norðurþing",B515="Tjörneshreppur",B515="Þingeyjarsveit",B515="Langanesbyggð"),"Norðurland eystra",IF(OR(B515="Fjarðabyggð",B515="Fjarðarbyggð",B515="Múlaþing",B515="Vopnafjarðarhreppur",B515="Fljótsdalshreppur"),"Austurland",IF(OR(B515="Vestmannaeyjar",B515="Sveitarfélagið Árborg",B515="Sveitarfélagið Hornafjörður",B515="Mýrdalshreppur",B515="Skarftárhreppur",B515="Ásahreppur",B515="Rangárþing eystra",B515="Rangárþing ytra",B515="Hrunamannahreppur",B515="Hveragerði",B515="Sveitarfélagið Ölfus",B515="Grímsnes- og Grafningshreppur",B515="Skeiða- og Gnúpverjahreppur",B515="Bláskógabyggð",B515="Flóahreppur"),"Suðurland","Óþekkt"))))))))</f>
        <v>Norðurland eystra</v>
      </c>
      <c r="G515">
        <f t="shared" ref="G515:G578" si="25">D515*E515</f>
        <v>207.7</v>
      </c>
      <c r="H515">
        <f t="shared" ref="H515:H578" si="26">G515/6.5</f>
        <v>31.95384615384615</v>
      </c>
    </row>
    <row r="516" spans="1:8" x14ac:dyDescent="0.45">
      <c r="A516">
        <v>2017</v>
      </c>
      <c r="B516" t="s">
        <v>45</v>
      </c>
      <c r="C516">
        <v>6513</v>
      </c>
      <c r="D516">
        <v>1</v>
      </c>
      <c r="E516">
        <v>27.9</v>
      </c>
      <c r="F516" t="str">
        <f t="shared" si="24"/>
        <v>Norðurland eystra</v>
      </c>
      <c r="G516">
        <f t="shared" si="25"/>
        <v>27.9</v>
      </c>
      <c r="H516">
        <f t="shared" si="26"/>
        <v>4.2923076923076922</v>
      </c>
    </row>
    <row r="517" spans="1:8" x14ac:dyDescent="0.45">
      <c r="A517">
        <v>2018</v>
      </c>
      <c r="B517" t="s">
        <v>45</v>
      </c>
      <c r="C517">
        <v>6513</v>
      </c>
      <c r="D517">
        <v>1</v>
      </c>
      <c r="E517">
        <v>275.39999999999998</v>
      </c>
      <c r="F517" t="str">
        <f t="shared" si="24"/>
        <v>Norðurland eystra</v>
      </c>
      <c r="G517">
        <f t="shared" si="25"/>
        <v>275.39999999999998</v>
      </c>
      <c r="H517">
        <f t="shared" si="26"/>
        <v>42.369230769230768</v>
      </c>
    </row>
    <row r="518" spans="1:8" x14ac:dyDescent="0.45">
      <c r="A518">
        <v>2021</v>
      </c>
      <c r="B518" t="s">
        <v>45</v>
      </c>
      <c r="C518">
        <v>6513</v>
      </c>
      <c r="D518">
        <v>1</v>
      </c>
      <c r="E518">
        <v>200</v>
      </c>
      <c r="F518" t="str">
        <f t="shared" si="24"/>
        <v>Norðurland eystra</v>
      </c>
      <c r="G518">
        <f t="shared" si="25"/>
        <v>200</v>
      </c>
      <c r="H518">
        <f t="shared" si="26"/>
        <v>30.76923076923077</v>
      </c>
    </row>
    <row r="519" spans="1:8" x14ac:dyDescent="0.45">
      <c r="A519">
        <v>2023</v>
      </c>
      <c r="B519" t="s">
        <v>45</v>
      </c>
      <c r="C519">
        <v>6513</v>
      </c>
      <c r="D519">
        <v>1</v>
      </c>
      <c r="E519">
        <v>809.1</v>
      </c>
      <c r="F519" t="str">
        <f t="shared" si="24"/>
        <v>Norðurland eystra</v>
      </c>
      <c r="G519">
        <f t="shared" si="25"/>
        <v>809.1</v>
      </c>
      <c r="H519">
        <f t="shared" si="26"/>
        <v>124.47692307692309</v>
      </c>
    </row>
    <row r="520" spans="1:8" x14ac:dyDescent="0.45">
      <c r="A520">
        <v>2024</v>
      </c>
      <c r="B520" t="s">
        <v>45</v>
      </c>
      <c r="C520">
        <v>6513</v>
      </c>
      <c r="D520">
        <v>1</v>
      </c>
      <c r="E520">
        <v>79.7</v>
      </c>
      <c r="F520" t="str">
        <f t="shared" si="24"/>
        <v>Norðurland eystra</v>
      </c>
      <c r="G520">
        <f t="shared" si="25"/>
        <v>79.7</v>
      </c>
      <c r="H520">
        <f t="shared" si="26"/>
        <v>12.261538461538462</v>
      </c>
    </row>
    <row r="521" spans="1:8" x14ac:dyDescent="0.45">
      <c r="A521">
        <v>2007</v>
      </c>
      <c r="B521" t="s">
        <v>46</v>
      </c>
      <c r="C521">
        <v>6515</v>
      </c>
      <c r="D521">
        <v>2</v>
      </c>
      <c r="E521">
        <v>271</v>
      </c>
      <c r="F521" t="str">
        <f t="shared" si="24"/>
        <v>Norðurland eystra</v>
      </c>
      <c r="G521">
        <f t="shared" si="25"/>
        <v>542</v>
      </c>
      <c r="H521">
        <f t="shared" si="26"/>
        <v>83.384615384615387</v>
      </c>
    </row>
    <row r="522" spans="1:8" x14ac:dyDescent="0.45">
      <c r="A522">
        <v>2008</v>
      </c>
      <c r="B522" t="s">
        <v>46</v>
      </c>
      <c r="C522">
        <v>6515</v>
      </c>
      <c r="D522">
        <v>1</v>
      </c>
      <c r="E522">
        <v>9.3000000000000007</v>
      </c>
      <c r="F522" t="str">
        <f t="shared" si="24"/>
        <v>Norðurland eystra</v>
      </c>
      <c r="G522">
        <f t="shared" si="25"/>
        <v>9.3000000000000007</v>
      </c>
      <c r="H522">
        <f t="shared" si="26"/>
        <v>1.4307692307692308</v>
      </c>
    </row>
    <row r="523" spans="1:8" x14ac:dyDescent="0.45">
      <c r="A523">
        <v>2009</v>
      </c>
      <c r="B523" t="s">
        <v>46</v>
      </c>
      <c r="C523">
        <v>6515</v>
      </c>
      <c r="D523">
        <v>2</v>
      </c>
      <c r="E523">
        <v>146.35</v>
      </c>
      <c r="F523" t="str">
        <f t="shared" si="24"/>
        <v>Norðurland eystra</v>
      </c>
      <c r="G523">
        <f t="shared" si="25"/>
        <v>292.7</v>
      </c>
      <c r="H523">
        <f t="shared" si="26"/>
        <v>45.030769230769231</v>
      </c>
    </row>
    <row r="524" spans="1:8" x14ac:dyDescent="0.45">
      <c r="A524">
        <v>2010</v>
      </c>
      <c r="B524" t="s">
        <v>46</v>
      </c>
      <c r="C524">
        <v>6515</v>
      </c>
      <c r="D524">
        <v>4</v>
      </c>
      <c r="E524">
        <v>39.4</v>
      </c>
      <c r="F524" t="str">
        <f t="shared" si="24"/>
        <v>Norðurland eystra</v>
      </c>
      <c r="G524">
        <f t="shared" si="25"/>
        <v>157.6</v>
      </c>
      <c r="H524">
        <f t="shared" si="26"/>
        <v>24.246153846153845</v>
      </c>
    </row>
    <row r="525" spans="1:8" x14ac:dyDescent="0.45">
      <c r="A525">
        <v>2011</v>
      </c>
      <c r="B525" t="s">
        <v>46</v>
      </c>
      <c r="C525">
        <v>6515</v>
      </c>
      <c r="D525">
        <v>2</v>
      </c>
      <c r="E525">
        <v>744.7</v>
      </c>
      <c r="F525" t="str">
        <f t="shared" si="24"/>
        <v>Norðurland eystra</v>
      </c>
      <c r="G525">
        <f t="shared" si="25"/>
        <v>1489.4</v>
      </c>
      <c r="H525">
        <f t="shared" si="26"/>
        <v>229.13846153846154</v>
      </c>
    </row>
    <row r="526" spans="1:8" x14ac:dyDescent="0.45">
      <c r="A526">
        <v>2013</v>
      </c>
      <c r="B526" t="s">
        <v>46</v>
      </c>
      <c r="C526">
        <v>6515</v>
      </c>
      <c r="D526">
        <v>1</v>
      </c>
      <c r="E526">
        <v>16.2</v>
      </c>
      <c r="F526" t="str">
        <f t="shared" si="24"/>
        <v>Norðurland eystra</v>
      </c>
      <c r="G526">
        <f t="shared" si="25"/>
        <v>16.2</v>
      </c>
      <c r="H526">
        <f t="shared" si="26"/>
        <v>2.4923076923076923</v>
      </c>
    </row>
    <row r="527" spans="1:8" x14ac:dyDescent="0.45">
      <c r="A527">
        <v>2014</v>
      </c>
      <c r="B527" t="s">
        <v>46</v>
      </c>
      <c r="C527">
        <v>6515</v>
      </c>
      <c r="D527">
        <v>1</v>
      </c>
      <c r="E527">
        <v>68.2</v>
      </c>
      <c r="F527" t="str">
        <f t="shared" si="24"/>
        <v>Norðurland eystra</v>
      </c>
      <c r="G527">
        <f t="shared" si="25"/>
        <v>68.2</v>
      </c>
      <c r="H527">
        <f t="shared" si="26"/>
        <v>10.492307692307692</v>
      </c>
    </row>
    <row r="528" spans="1:8" x14ac:dyDescent="0.45">
      <c r="A528">
        <v>2015</v>
      </c>
      <c r="B528" t="s">
        <v>46</v>
      </c>
      <c r="C528">
        <v>6515</v>
      </c>
      <c r="D528">
        <v>4</v>
      </c>
      <c r="E528">
        <v>28</v>
      </c>
      <c r="F528" t="str">
        <f t="shared" si="24"/>
        <v>Norðurland eystra</v>
      </c>
      <c r="G528">
        <f t="shared" si="25"/>
        <v>112</v>
      </c>
      <c r="H528">
        <f t="shared" si="26"/>
        <v>17.23076923076923</v>
      </c>
    </row>
    <row r="529" spans="1:8" x14ac:dyDescent="0.45">
      <c r="A529">
        <v>2016</v>
      </c>
      <c r="B529" t="s">
        <v>46</v>
      </c>
      <c r="C529">
        <v>6515</v>
      </c>
      <c r="D529">
        <v>1</v>
      </c>
      <c r="E529">
        <v>24</v>
      </c>
      <c r="F529" t="str">
        <f t="shared" si="24"/>
        <v>Norðurland eystra</v>
      </c>
      <c r="G529">
        <f t="shared" si="25"/>
        <v>24</v>
      </c>
      <c r="H529">
        <f t="shared" si="26"/>
        <v>3.6923076923076925</v>
      </c>
    </row>
    <row r="530" spans="1:8" x14ac:dyDescent="0.45">
      <c r="A530">
        <v>2017</v>
      </c>
      <c r="B530" t="s">
        <v>46</v>
      </c>
      <c r="C530">
        <v>6515</v>
      </c>
      <c r="D530">
        <v>1</v>
      </c>
      <c r="E530">
        <v>261.10000000000002</v>
      </c>
      <c r="F530" t="str">
        <f t="shared" si="24"/>
        <v>Norðurland eystra</v>
      </c>
      <c r="G530">
        <f t="shared" si="25"/>
        <v>261.10000000000002</v>
      </c>
      <c r="H530">
        <f t="shared" si="26"/>
        <v>40.169230769230772</v>
      </c>
    </row>
    <row r="531" spans="1:8" x14ac:dyDescent="0.45">
      <c r="A531">
        <v>2018</v>
      </c>
      <c r="B531" t="s">
        <v>46</v>
      </c>
      <c r="C531">
        <v>6515</v>
      </c>
      <c r="D531">
        <v>4</v>
      </c>
      <c r="E531">
        <v>56.75</v>
      </c>
      <c r="F531" t="str">
        <f t="shared" si="24"/>
        <v>Norðurland eystra</v>
      </c>
      <c r="G531">
        <f t="shared" si="25"/>
        <v>227</v>
      </c>
      <c r="H531">
        <f t="shared" si="26"/>
        <v>34.92307692307692</v>
      </c>
    </row>
    <row r="532" spans="1:8" x14ac:dyDescent="0.45">
      <c r="A532">
        <v>2019</v>
      </c>
      <c r="B532" t="s">
        <v>46</v>
      </c>
      <c r="C532">
        <v>6515</v>
      </c>
      <c r="D532">
        <v>2</v>
      </c>
      <c r="E532">
        <v>588.9</v>
      </c>
      <c r="F532" t="str">
        <f t="shared" si="24"/>
        <v>Norðurland eystra</v>
      </c>
      <c r="G532">
        <f t="shared" si="25"/>
        <v>1177.8</v>
      </c>
      <c r="H532">
        <f t="shared" si="26"/>
        <v>181.2</v>
      </c>
    </row>
    <row r="533" spans="1:8" x14ac:dyDescent="0.45">
      <c r="A533">
        <v>2020</v>
      </c>
      <c r="B533" t="s">
        <v>46</v>
      </c>
      <c r="C533">
        <v>6515</v>
      </c>
      <c r="D533">
        <v>1</v>
      </c>
      <c r="E533">
        <v>45.4</v>
      </c>
      <c r="F533" t="str">
        <f t="shared" si="24"/>
        <v>Norðurland eystra</v>
      </c>
      <c r="G533">
        <f t="shared" si="25"/>
        <v>45.4</v>
      </c>
      <c r="H533">
        <f t="shared" si="26"/>
        <v>6.9846153846153847</v>
      </c>
    </row>
    <row r="534" spans="1:8" x14ac:dyDescent="0.45">
      <c r="A534">
        <v>2021</v>
      </c>
      <c r="B534" t="s">
        <v>46</v>
      </c>
      <c r="C534">
        <v>6515</v>
      </c>
      <c r="D534">
        <v>2</v>
      </c>
      <c r="E534">
        <v>463.6</v>
      </c>
      <c r="F534" t="str">
        <f t="shared" si="24"/>
        <v>Norðurland eystra</v>
      </c>
      <c r="G534">
        <f t="shared" si="25"/>
        <v>927.2</v>
      </c>
      <c r="H534">
        <f t="shared" si="26"/>
        <v>142.64615384615385</v>
      </c>
    </row>
    <row r="535" spans="1:8" x14ac:dyDescent="0.45">
      <c r="A535">
        <v>2022</v>
      </c>
      <c r="B535" t="s">
        <v>46</v>
      </c>
      <c r="C535">
        <v>6515</v>
      </c>
      <c r="D535">
        <v>61</v>
      </c>
      <c r="E535">
        <v>48.1</v>
      </c>
      <c r="F535" t="str">
        <f t="shared" si="24"/>
        <v>Norðurland eystra</v>
      </c>
      <c r="G535">
        <f t="shared" si="25"/>
        <v>2934.1</v>
      </c>
      <c r="H535">
        <f t="shared" si="26"/>
        <v>451.4</v>
      </c>
    </row>
    <row r="536" spans="1:8" x14ac:dyDescent="0.45">
      <c r="A536">
        <v>2023</v>
      </c>
      <c r="B536" t="s">
        <v>46</v>
      </c>
      <c r="C536">
        <v>6515</v>
      </c>
      <c r="D536">
        <v>4</v>
      </c>
      <c r="E536">
        <v>414.5</v>
      </c>
      <c r="F536" t="str">
        <f t="shared" si="24"/>
        <v>Norðurland eystra</v>
      </c>
      <c r="G536">
        <f t="shared" si="25"/>
        <v>1658</v>
      </c>
      <c r="H536">
        <f t="shared" si="26"/>
        <v>255.07692307692307</v>
      </c>
    </row>
    <row r="537" spans="1:8" x14ac:dyDescent="0.45">
      <c r="A537">
        <v>2024</v>
      </c>
      <c r="B537" t="s">
        <v>46</v>
      </c>
      <c r="C537">
        <v>6515</v>
      </c>
      <c r="D537">
        <v>48</v>
      </c>
      <c r="E537">
        <v>45.58</v>
      </c>
      <c r="F537" t="str">
        <f t="shared" si="24"/>
        <v>Norðurland eystra</v>
      </c>
      <c r="G537">
        <f t="shared" si="25"/>
        <v>2187.84</v>
      </c>
      <c r="H537">
        <f t="shared" si="26"/>
        <v>336.59076923076924</v>
      </c>
    </row>
    <row r="538" spans="1:8" x14ac:dyDescent="0.45">
      <c r="A538">
        <v>2006</v>
      </c>
      <c r="B538" t="s">
        <v>47</v>
      </c>
      <c r="C538">
        <v>6601</v>
      </c>
      <c r="D538">
        <v>2</v>
      </c>
      <c r="E538">
        <v>372.6</v>
      </c>
      <c r="F538" t="str">
        <f t="shared" si="24"/>
        <v>Norðurland eystra</v>
      </c>
      <c r="G538">
        <f t="shared" si="25"/>
        <v>745.2</v>
      </c>
      <c r="H538">
        <f t="shared" si="26"/>
        <v>114.64615384615385</v>
      </c>
    </row>
    <row r="539" spans="1:8" x14ac:dyDescent="0.45">
      <c r="A539">
        <v>2007</v>
      </c>
      <c r="B539" t="s">
        <v>47</v>
      </c>
      <c r="C539">
        <v>6601</v>
      </c>
      <c r="D539">
        <v>1</v>
      </c>
      <c r="E539">
        <v>506.7</v>
      </c>
      <c r="F539" t="str">
        <f t="shared" si="24"/>
        <v>Norðurland eystra</v>
      </c>
      <c r="G539">
        <f t="shared" si="25"/>
        <v>506.7</v>
      </c>
      <c r="H539">
        <f t="shared" si="26"/>
        <v>77.953846153846158</v>
      </c>
    </row>
    <row r="540" spans="1:8" x14ac:dyDescent="0.45">
      <c r="A540">
        <v>2008</v>
      </c>
      <c r="B540" t="s">
        <v>47</v>
      </c>
      <c r="C540">
        <v>6601</v>
      </c>
      <c r="D540">
        <v>1</v>
      </c>
      <c r="E540">
        <v>278.55</v>
      </c>
      <c r="F540" t="str">
        <f t="shared" si="24"/>
        <v>Norðurland eystra</v>
      </c>
      <c r="G540">
        <f t="shared" si="25"/>
        <v>278.55</v>
      </c>
      <c r="H540">
        <f t="shared" si="26"/>
        <v>42.853846153846156</v>
      </c>
    </row>
    <row r="541" spans="1:8" x14ac:dyDescent="0.45">
      <c r="A541">
        <v>2010</v>
      </c>
      <c r="B541" t="s">
        <v>47</v>
      </c>
      <c r="C541">
        <v>6601</v>
      </c>
      <c r="D541">
        <v>1</v>
      </c>
      <c r="E541">
        <v>23.8</v>
      </c>
      <c r="F541" t="str">
        <f t="shared" si="24"/>
        <v>Norðurland eystra</v>
      </c>
      <c r="G541">
        <f t="shared" si="25"/>
        <v>23.8</v>
      </c>
      <c r="H541">
        <f t="shared" si="26"/>
        <v>3.6615384615384619</v>
      </c>
    </row>
    <row r="542" spans="1:8" x14ac:dyDescent="0.45">
      <c r="A542">
        <v>2012</v>
      </c>
      <c r="B542" t="s">
        <v>47</v>
      </c>
      <c r="C542">
        <v>6601</v>
      </c>
      <c r="D542">
        <v>1</v>
      </c>
      <c r="E542">
        <v>108.65</v>
      </c>
      <c r="F542" t="str">
        <f t="shared" si="24"/>
        <v>Norðurland eystra</v>
      </c>
      <c r="G542">
        <f t="shared" si="25"/>
        <v>108.65</v>
      </c>
      <c r="H542">
        <f t="shared" si="26"/>
        <v>16.715384615384615</v>
      </c>
    </row>
    <row r="543" spans="1:8" x14ac:dyDescent="0.45">
      <c r="A543">
        <v>2014</v>
      </c>
      <c r="B543" t="s">
        <v>47</v>
      </c>
      <c r="C543">
        <v>6601</v>
      </c>
      <c r="D543">
        <v>2</v>
      </c>
      <c r="E543">
        <v>197.08</v>
      </c>
      <c r="F543" t="str">
        <f t="shared" si="24"/>
        <v>Norðurland eystra</v>
      </c>
      <c r="G543">
        <f t="shared" si="25"/>
        <v>394.16</v>
      </c>
      <c r="H543">
        <f t="shared" si="26"/>
        <v>60.64</v>
      </c>
    </row>
    <row r="544" spans="1:8" x14ac:dyDescent="0.45">
      <c r="A544">
        <v>2015</v>
      </c>
      <c r="B544" t="s">
        <v>47</v>
      </c>
      <c r="C544">
        <v>6601</v>
      </c>
      <c r="D544">
        <v>1</v>
      </c>
      <c r="E544">
        <v>506.7</v>
      </c>
      <c r="F544" t="str">
        <f t="shared" si="24"/>
        <v>Norðurland eystra</v>
      </c>
      <c r="G544">
        <f t="shared" si="25"/>
        <v>506.7</v>
      </c>
      <c r="H544">
        <f t="shared" si="26"/>
        <v>77.953846153846158</v>
      </c>
    </row>
    <row r="545" spans="1:8" x14ac:dyDescent="0.45">
      <c r="A545">
        <v>2017</v>
      </c>
      <c r="B545" t="s">
        <v>47</v>
      </c>
      <c r="C545">
        <v>6601</v>
      </c>
      <c r="D545">
        <v>1</v>
      </c>
      <c r="E545">
        <v>97.1</v>
      </c>
      <c r="F545" t="str">
        <f t="shared" si="24"/>
        <v>Norðurland eystra</v>
      </c>
      <c r="G545">
        <f t="shared" si="25"/>
        <v>97.1</v>
      </c>
      <c r="H545">
        <f t="shared" si="26"/>
        <v>14.938461538461537</v>
      </c>
    </row>
    <row r="546" spans="1:8" x14ac:dyDescent="0.45">
      <c r="A546">
        <v>2019</v>
      </c>
      <c r="B546" t="s">
        <v>47</v>
      </c>
      <c r="C546">
        <v>6601</v>
      </c>
      <c r="D546">
        <v>3</v>
      </c>
      <c r="E546">
        <v>175.67</v>
      </c>
      <c r="F546" t="str">
        <f t="shared" si="24"/>
        <v>Norðurland eystra</v>
      </c>
      <c r="G546">
        <f t="shared" si="25"/>
        <v>527.01</v>
      </c>
      <c r="H546">
        <f t="shared" si="26"/>
        <v>81.078461538461539</v>
      </c>
    </row>
    <row r="547" spans="1:8" x14ac:dyDescent="0.45">
      <c r="A547">
        <v>2021</v>
      </c>
      <c r="B547" t="s">
        <v>47</v>
      </c>
      <c r="C547">
        <v>6601</v>
      </c>
      <c r="D547">
        <v>1</v>
      </c>
      <c r="E547">
        <v>102.8</v>
      </c>
      <c r="F547" t="str">
        <f t="shared" si="24"/>
        <v>Norðurland eystra</v>
      </c>
      <c r="G547">
        <f t="shared" si="25"/>
        <v>102.8</v>
      </c>
      <c r="H547">
        <f t="shared" si="26"/>
        <v>15.815384615384614</v>
      </c>
    </row>
    <row r="548" spans="1:8" x14ac:dyDescent="0.45">
      <c r="A548">
        <v>2024</v>
      </c>
      <c r="B548" t="s">
        <v>47</v>
      </c>
      <c r="C548">
        <v>6601</v>
      </c>
      <c r="D548">
        <v>1</v>
      </c>
      <c r="E548">
        <v>112</v>
      </c>
      <c r="F548" t="str">
        <f t="shared" si="24"/>
        <v>Norðurland eystra</v>
      </c>
      <c r="G548">
        <f t="shared" si="25"/>
        <v>112</v>
      </c>
      <c r="H548">
        <f t="shared" si="26"/>
        <v>17.23076923076923</v>
      </c>
    </row>
    <row r="549" spans="1:8" x14ac:dyDescent="0.45">
      <c r="A549">
        <v>2006</v>
      </c>
      <c r="B549" t="s">
        <v>48</v>
      </c>
      <c r="C549">
        <v>6602</v>
      </c>
      <c r="D549">
        <v>5</v>
      </c>
      <c r="E549">
        <v>165.1</v>
      </c>
      <c r="F549" t="str">
        <f t="shared" si="24"/>
        <v>Norðurland eystra</v>
      </c>
      <c r="G549">
        <f t="shared" si="25"/>
        <v>825.5</v>
      </c>
      <c r="H549">
        <f t="shared" si="26"/>
        <v>127</v>
      </c>
    </row>
    <row r="550" spans="1:8" x14ac:dyDescent="0.45">
      <c r="A550">
        <v>2007</v>
      </c>
      <c r="B550" t="s">
        <v>48</v>
      </c>
      <c r="C550">
        <v>6602</v>
      </c>
      <c r="D550">
        <v>2</v>
      </c>
      <c r="E550">
        <v>287.10000000000002</v>
      </c>
      <c r="F550" t="str">
        <f t="shared" si="24"/>
        <v>Norðurland eystra</v>
      </c>
      <c r="G550">
        <f t="shared" si="25"/>
        <v>574.20000000000005</v>
      </c>
      <c r="H550">
        <f t="shared" si="26"/>
        <v>88.338461538461544</v>
      </c>
    </row>
    <row r="551" spans="1:8" x14ac:dyDescent="0.45">
      <c r="A551">
        <v>2008</v>
      </c>
      <c r="B551" t="s">
        <v>48</v>
      </c>
      <c r="C551">
        <v>6602</v>
      </c>
      <c r="D551">
        <v>1</v>
      </c>
      <c r="E551">
        <v>68.900000000000006</v>
      </c>
      <c r="F551" t="str">
        <f t="shared" si="24"/>
        <v>Norðurland eystra</v>
      </c>
      <c r="G551">
        <f t="shared" si="25"/>
        <v>68.900000000000006</v>
      </c>
      <c r="H551">
        <f t="shared" si="26"/>
        <v>10.600000000000001</v>
      </c>
    </row>
    <row r="552" spans="1:8" x14ac:dyDescent="0.45">
      <c r="A552">
        <v>2009</v>
      </c>
      <c r="B552" t="s">
        <v>48</v>
      </c>
      <c r="C552">
        <v>6602</v>
      </c>
      <c r="D552">
        <v>3</v>
      </c>
      <c r="E552">
        <v>166.03</v>
      </c>
      <c r="F552" t="str">
        <f t="shared" si="24"/>
        <v>Norðurland eystra</v>
      </c>
      <c r="G552">
        <f t="shared" si="25"/>
        <v>498.09000000000003</v>
      </c>
      <c r="H552">
        <f t="shared" si="26"/>
        <v>76.629230769230773</v>
      </c>
    </row>
    <row r="553" spans="1:8" x14ac:dyDescent="0.45">
      <c r="A553">
        <v>2011</v>
      </c>
      <c r="B553" t="s">
        <v>48</v>
      </c>
      <c r="C553">
        <v>6602</v>
      </c>
      <c r="D553">
        <v>1</v>
      </c>
      <c r="E553">
        <v>14.9</v>
      </c>
      <c r="F553" t="str">
        <f t="shared" si="24"/>
        <v>Norðurland eystra</v>
      </c>
      <c r="G553">
        <f t="shared" si="25"/>
        <v>14.9</v>
      </c>
      <c r="H553">
        <f t="shared" si="26"/>
        <v>2.2923076923076922</v>
      </c>
    </row>
    <row r="554" spans="1:8" x14ac:dyDescent="0.45">
      <c r="A554">
        <v>2014</v>
      </c>
      <c r="B554" t="s">
        <v>48</v>
      </c>
      <c r="C554">
        <v>6602</v>
      </c>
      <c r="D554">
        <v>1</v>
      </c>
      <c r="E554">
        <v>219.4</v>
      </c>
      <c r="F554" t="str">
        <f t="shared" si="24"/>
        <v>Norðurland eystra</v>
      </c>
      <c r="G554">
        <f t="shared" si="25"/>
        <v>219.4</v>
      </c>
      <c r="H554">
        <f t="shared" si="26"/>
        <v>33.753846153846155</v>
      </c>
    </row>
    <row r="555" spans="1:8" x14ac:dyDescent="0.45">
      <c r="A555">
        <v>2017</v>
      </c>
      <c r="B555" t="s">
        <v>48</v>
      </c>
      <c r="C555">
        <v>6602</v>
      </c>
      <c r="D555">
        <v>1</v>
      </c>
      <c r="E555">
        <v>55.6</v>
      </c>
      <c r="F555" t="str">
        <f t="shared" si="24"/>
        <v>Norðurland eystra</v>
      </c>
      <c r="G555">
        <f t="shared" si="25"/>
        <v>55.6</v>
      </c>
      <c r="H555">
        <f t="shared" si="26"/>
        <v>8.5538461538461537</v>
      </c>
    </row>
    <row r="556" spans="1:8" x14ac:dyDescent="0.45">
      <c r="A556">
        <v>2020</v>
      </c>
      <c r="B556" t="s">
        <v>48</v>
      </c>
      <c r="C556">
        <v>6602</v>
      </c>
      <c r="D556">
        <v>1</v>
      </c>
      <c r="E556">
        <v>248.2</v>
      </c>
      <c r="F556" t="str">
        <f t="shared" si="24"/>
        <v>Norðurland eystra</v>
      </c>
      <c r="G556">
        <f t="shared" si="25"/>
        <v>248.2</v>
      </c>
      <c r="H556">
        <f t="shared" si="26"/>
        <v>38.184615384615384</v>
      </c>
    </row>
    <row r="557" spans="1:8" x14ac:dyDescent="0.45">
      <c r="A557">
        <v>2021</v>
      </c>
      <c r="B557" t="s">
        <v>48</v>
      </c>
      <c r="C557">
        <v>6602</v>
      </c>
      <c r="D557">
        <v>1</v>
      </c>
      <c r="E557">
        <v>196.9</v>
      </c>
      <c r="F557" t="str">
        <f t="shared" si="24"/>
        <v>Norðurland eystra</v>
      </c>
      <c r="G557">
        <f t="shared" si="25"/>
        <v>196.9</v>
      </c>
      <c r="H557">
        <f t="shared" si="26"/>
        <v>30.292307692307695</v>
      </c>
    </row>
    <row r="558" spans="1:8" x14ac:dyDescent="0.45">
      <c r="A558">
        <v>2022</v>
      </c>
      <c r="B558" t="s">
        <v>48</v>
      </c>
      <c r="C558">
        <v>6602</v>
      </c>
      <c r="D558">
        <v>2</v>
      </c>
      <c r="E558">
        <v>27.1</v>
      </c>
      <c r="F558" t="str">
        <f t="shared" si="24"/>
        <v>Norðurland eystra</v>
      </c>
      <c r="G558">
        <f t="shared" si="25"/>
        <v>54.2</v>
      </c>
      <c r="H558">
        <f t="shared" si="26"/>
        <v>8.338461538461539</v>
      </c>
    </row>
    <row r="559" spans="1:8" x14ac:dyDescent="0.45">
      <c r="A559">
        <v>2023</v>
      </c>
      <c r="B559" t="s">
        <v>48</v>
      </c>
      <c r="C559">
        <v>6602</v>
      </c>
      <c r="D559">
        <v>1</v>
      </c>
      <c r="E559">
        <v>147.97999999999999</v>
      </c>
      <c r="F559" t="str">
        <f t="shared" si="24"/>
        <v>Norðurland eystra</v>
      </c>
      <c r="G559">
        <f t="shared" si="25"/>
        <v>147.97999999999999</v>
      </c>
      <c r="H559">
        <f t="shared" si="26"/>
        <v>22.766153846153845</v>
      </c>
    </row>
    <row r="560" spans="1:8" x14ac:dyDescent="0.45">
      <c r="A560">
        <v>2024</v>
      </c>
      <c r="B560" t="s">
        <v>48</v>
      </c>
      <c r="C560">
        <v>6602</v>
      </c>
      <c r="D560">
        <v>1</v>
      </c>
      <c r="E560">
        <v>1507.1</v>
      </c>
      <c r="F560" t="str">
        <f t="shared" si="24"/>
        <v>Norðurland eystra</v>
      </c>
      <c r="G560">
        <f t="shared" si="25"/>
        <v>1507.1</v>
      </c>
      <c r="H560">
        <f t="shared" si="26"/>
        <v>231.86153846153846</v>
      </c>
    </row>
    <row r="561" spans="1:8" x14ac:dyDescent="0.45">
      <c r="A561">
        <v>2014</v>
      </c>
      <c r="B561" t="s">
        <v>49</v>
      </c>
      <c r="C561">
        <v>6611</v>
      </c>
      <c r="D561">
        <v>1</v>
      </c>
      <c r="E561">
        <v>125.1</v>
      </c>
      <c r="F561" t="str">
        <f t="shared" si="24"/>
        <v>Norðurland eystra</v>
      </c>
      <c r="G561">
        <f t="shared" si="25"/>
        <v>125.1</v>
      </c>
      <c r="H561">
        <f t="shared" si="26"/>
        <v>19.246153846153845</v>
      </c>
    </row>
    <row r="562" spans="1:8" x14ac:dyDescent="0.45">
      <c r="A562">
        <v>2016</v>
      </c>
      <c r="B562" t="s">
        <v>49</v>
      </c>
      <c r="C562">
        <v>6611</v>
      </c>
      <c r="D562">
        <v>1</v>
      </c>
      <c r="E562">
        <v>0</v>
      </c>
      <c r="F562" t="str">
        <f t="shared" si="24"/>
        <v>Norðurland eystra</v>
      </c>
      <c r="G562">
        <f t="shared" si="25"/>
        <v>0</v>
      </c>
      <c r="H562">
        <f t="shared" si="26"/>
        <v>0</v>
      </c>
    </row>
    <row r="563" spans="1:8" x14ac:dyDescent="0.45">
      <c r="A563">
        <v>2006</v>
      </c>
      <c r="B563" t="s">
        <v>50</v>
      </c>
      <c r="C563">
        <v>6612</v>
      </c>
      <c r="D563">
        <v>1</v>
      </c>
      <c r="E563">
        <v>865.1</v>
      </c>
      <c r="F563" t="str">
        <f t="shared" si="24"/>
        <v>Norðurland eystra</v>
      </c>
      <c r="G563">
        <f t="shared" si="25"/>
        <v>865.1</v>
      </c>
      <c r="H563">
        <f t="shared" si="26"/>
        <v>133.09230769230768</v>
      </c>
    </row>
    <row r="564" spans="1:8" x14ac:dyDescent="0.45">
      <c r="A564">
        <v>2006</v>
      </c>
      <c r="B564" t="s">
        <v>50</v>
      </c>
      <c r="C564">
        <v>6613</v>
      </c>
      <c r="D564">
        <v>9</v>
      </c>
      <c r="E564">
        <v>62.24</v>
      </c>
      <c r="F564" t="str">
        <f t="shared" si="24"/>
        <v>Norðurland eystra</v>
      </c>
      <c r="G564">
        <f t="shared" si="25"/>
        <v>560.16</v>
      </c>
      <c r="H564">
        <f t="shared" si="26"/>
        <v>86.178461538461534</v>
      </c>
    </row>
    <row r="565" spans="1:8" x14ac:dyDescent="0.45">
      <c r="A565">
        <v>2007</v>
      </c>
      <c r="B565" t="s">
        <v>50</v>
      </c>
      <c r="C565">
        <v>6613</v>
      </c>
      <c r="D565">
        <v>3</v>
      </c>
      <c r="E565">
        <v>217.93</v>
      </c>
      <c r="F565" t="str">
        <f t="shared" si="24"/>
        <v>Norðurland eystra</v>
      </c>
      <c r="G565">
        <f t="shared" si="25"/>
        <v>653.79</v>
      </c>
      <c r="H565">
        <f t="shared" si="26"/>
        <v>100.58307692307692</v>
      </c>
    </row>
    <row r="566" spans="1:8" x14ac:dyDescent="0.45">
      <c r="A566">
        <v>2008</v>
      </c>
      <c r="B566" t="s">
        <v>50</v>
      </c>
      <c r="C566">
        <v>6613</v>
      </c>
      <c r="D566">
        <v>4</v>
      </c>
      <c r="E566">
        <v>42.83</v>
      </c>
      <c r="F566" t="str">
        <f t="shared" si="24"/>
        <v>Norðurland eystra</v>
      </c>
      <c r="G566">
        <f t="shared" si="25"/>
        <v>171.32</v>
      </c>
      <c r="H566">
        <f t="shared" si="26"/>
        <v>26.356923076923074</v>
      </c>
    </row>
    <row r="567" spans="1:8" x14ac:dyDescent="0.45">
      <c r="A567">
        <v>2009</v>
      </c>
      <c r="B567" t="s">
        <v>50</v>
      </c>
      <c r="C567">
        <v>6613</v>
      </c>
      <c r="D567">
        <v>2</v>
      </c>
      <c r="E567">
        <v>35.75</v>
      </c>
      <c r="F567" t="str">
        <f t="shared" si="24"/>
        <v>Norðurland eystra</v>
      </c>
      <c r="G567">
        <f t="shared" si="25"/>
        <v>71.5</v>
      </c>
      <c r="H567">
        <f t="shared" si="26"/>
        <v>11</v>
      </c>
    </row>
    <row r="568" spans="1:8" x14ac:dyDescent="0.45">
      <c r="A568">
        <v>2010</v>
      </c>
      <c r="B568" t="s">
        <v>50</v>
      </c>
      <c r="C568">
        <v>6613</v>
      </c>
      <c r="D568">
        <v>2</v>
      </c>
      <c r="E568">
        <v>82.77</v>
      </c>
      <c r="F568" t="str">
        <f t="shared" si="24"/>
        <v>Norðurland eystra</v>
      </c>
      <c r="G568">
        <f t="shared" si="25"/>
        <v>165.54</v>
      </c>
      <c r="H568">
        <f t="shared" si="26"/>
        <v>25.467692307692307</v>
      </c>
    </row>
    <row r="569" spans="1:8" x14ac:dyDescent="0.45">
      <c r="A569">
        <v>2011</v>
      </c>
      <c r="B569" t="s">
        <v>50</v>
      </c>
      <c r="C569">
        <v>6613</v>
      </c>
      <c r="D569">
        <v>4</v>
      </c>
      <c r="E569">
        <v>243.63</v>
      </c>
      <c r="F569" t="str">
        <f t="shared" si="24"/>
        <v>Norðurland eystra</v>
      </c>
      <c r="G569">
        <f t="shared" si="25"/>
        <v>974.52</v>
      </c>
      <c r="H569">
        <f t="shared" si="26"/>
        <v>149.92615384615385</v>
      </c>
    </row>
    <row r="570" spans="1:8" x14ac:dyDescent="0.45">
      <c r="A570">
        <v>2012</v>
      </c>
      <c r="B570" t="s">
        <v>50</v>
      </c>
      <c r="C570">
        <v>6613</v>
      </c>
      <c r="D570">
        <v>2</v>
      </c>
      <c r="E570">
        <v>155.85</v>
      </c>
      <c r="F570" t="str">
        <f t="shared" si="24"/>
        <v>Norðurland eystra</v>
      </c>
      <c r="G570">
        <f t="shared" si="25"/>
        <v>311.7</v>
      </c>
      <c r="H570">
        <f t="shared" si="26"/>
        <v>47.95384615384615</v>
      </c>
    </row>
    <row r="571" spans="1:8" x14ac:dyDescent="0.45">
      <c r="A571">
        <v>2014</v>
      </c>
      <c r="B571" t="s">
        <v>50</v>
      </c>
      <c r="C571">
        <v>6613</v>
      </c>
      <c r="D571">
        <v>6</v>
      </c>
      <c r="E571">
        <v>592.44000000000005</v>
      </c>
      <c r="F571" t="str">
        <f t="shared" si="24"/>
        <v>Norðurland eystra</v>
      </c>
      <c r="G571">
        <f t="shared" si="25"/>
        <v>3554.6400000000003</v>
      </c>
      <c r="H571">
        <f t="shared" si="26"/>
        <v>546.86769230769232</v>
      </c>
    </row>
    <row r="572" spans="1:8" x14ac:dyDescent="0.45">
      <c r="A572">
        <v>2015</v>
      </c>
      <c r="B572" t="s">
        <v>50</v>
      </c>
      <c r="C572">
        <v>6613</v>
      </c>
      <c r="D572">
        <v>1</v>
      </c>
      <c r="E572">
        <v>177.35</v>
      </c>
      <c r="F572" t="str">
        <f t="shared" si="24"/>
        <v>Norðurland eystra</v>
      </c>
      <c r="G572">
        <f t="shared" si="25"/>
        <v>177.35</v>
      </c>
      <c r="H572">
        <f t="shared" si="26"/>
        <v>27.284615384615385</v>
      </c>
    </row>
    <row r="573" spans="1:8" x14ac:dyDescent="0.45">
      <c r="A573">
        <v>2016</v>
      </c>
      <c r="B573" t="s">
        <v>50</v>
      </c>
      <c r="C573">
        <v>6613</v>
      </c>
      <c r="D573">
        <v>5</v>
      </c>
      <c r="E573">
        <v>399.51</v>
      </c>
      <c r="F573" t="str">
        <f t="shared" si="24"/>
        <v>Norðurland eystra</v>
      </c>
      <c r="G573">
        <f t="shared" si="25"/>
        <v>1997.55</v>
      </c>
      <c r="H573">
        <f t="shared" si="26"/>
        <v>307.31538461538463</v>
      </c>
    </row>
    <row r="574" spans="1:8" x14ac:dyDescent="0.45">
      <c r="A574">
        <v>2017</v>
      </c>
      <c r="B574" t="s">
        <v>50</v>
      </c>
      <c r="C574">
        <v>6613</v>
      </c>
      <c r="D574">
        <v>5</v>
      </c>
      <c r="E574">
        <v>664.1</v>
      </c>
      <c r="F574" t="str">
        <f t="shared" si="24"/>
        <v>Norðurland eystra</v>
      </c>
      <c r="G574">
        <f t="shared" si="25"/>
        <v>3320.5</v>
      </c>
      <c r="H574">
        <f t="shared" si="26"/>
        <v>510.84615384615387</v>
      </c>
    </row>
    <row r="575" spans="1:8" x14ac:dyDescent="0.45">
      <c r="A575">
        <v>2018</v>
      </c>
      <c r="B575" t="s">
        <v>50</v>
      </c>
      <c r="C575">
        <v>6613</v>
      </c>
      <c r="D575">
        <v>15</v>
      </c>
      <c r="E575">
        <v>730.54</v>
      </c>
      <c r="F575" t="str">
        <f t="shared" si="24"/>
        <v>Norðurland eystra</v>
      </c>
      <c r="G575">
        <f t="shared" si="25"/>
        <v>10958.099999999999</v>
      </c>
      <c r="H575">
        <f t="shared" si="26"/>
        <v>1685.8615384615382</v>
      </c>
    </row>
    <row r="576" spans="1:8" x14ac:dyDescent="0.45">
      <c r="A576">
        <v>2019</v>
      </c>
      <c r="B576" t="s">
        <v>50</v>
      </c>
      <c r="C576">
        <v>6613</v>
      </c>
      <c r="D576">
        <v>3</v>
      </c>
      <c r="E576">
        <v>126.17</v>
      </c>
      <c r="F576" t="str">
        <f t="shared" si="24"/>
        <v>Norðurland eystra</v>
      </c>
      <c r="G576">
        <f t="shared" si="25"/>
        <v>378.51</v>
      </c>
      <c r="H576">
        <f t="shared" si="26"/>
        <v>58.232307692307693</v>
      </c>
    </row>
    <row r="577" spans="1:8" x14ac:dyDescent="0.45">
      <c r="A577">
        <v>2020</v>
      </c>
      <c r="B577" t="s">
        <v>50</v>
      </c>
      <c r="C577">
        <v>6613</v>
      </c>
      <c r="D577">
        <v>3</v>
      </c>
      <c r="E577">
        <v>258.77</v>
      </c>
      <c r="F577" t="str">
        <f t="shared" si="24"/>
        <v>Norðurland eystra</v>
      </c>
      <c r="G577">
        <f t="shared" si="25"/>
        <v>776.31</v>
      </c>
      <c r="H577">
        <f t="shared" si="26"/>
        <v>119.43230769230769</v>
      </c>
    </row>
    <row r="578" spans="1:8" x14ac:dyDescent="0.45">
      <c r="A578">
        <v>2021</v>
      </c>
      <c r="B578" t="s">
        <v>50</v>
      </c>
      <c r="C578">
        <v>6613</v>
      </c>
      <c r="D578">
        <v>1</v>
      </c>
      <c r="E578">
        <v>93.3</v>
      </c>
      <c r="F578" t="str">
        <f t="shared" si="24"/>
        <v>Norðurland eystra</v>
      </c>
      <c r="G578">
        <f t="shared" si="25"/>
        <v>93.3</v>
      </c>
      <c r="H578">
        <f t="shared" si="26"/>
        <v>14.353846153846153</v>
      </c>
    </row>
    <row r="579" spans="1:8" x14ac:dyDescent="0.45">
      <c r="A579">
        <v>2022</v>
      </c>
      <c r="B579" t="s">
        <v>50</v>
      </c>
      <c r="C579">
        <v>6613</v>
      </c>
      <c r="D579">
        <v>3</v>
      </c>
      <c r="E579">
        <v>258.63</v>
      </c>
      <c r="F579" t="str">
        <f t="shared" ref="F579:F642" si="27">IF(OR(B579="Reykjavíkurborg",B579="Kópavogsbær",B579="Seltjarnarnesbær",B579="Garðabær",B579="Hafnarfjarðarkaupstaður",B579="Mosfellsbær",B579="Kjósarhreppur"),"Höfuðborgarsvæðið",IF(OR(B579="Reykjanesbær",B579="Grindavíkurbær",B579="Sveitarfélagið Vogar",B579="Sveitarfélagið Álftanes",B579="Suðurnesjabær"),"Suðurnes",IF(OR(B579="Akraneskaupstaður",B579="Borgarbyggð",B579="Stykkishólmur",B579="Stykkishólmsbær",B579="Grundarfjarðarbær",B579="Snæfellsbær",B579="Eyja- og Miklaholtshreppur",B579="Skorradalshreppur",B579="Hvalfjarðarsveit",B579="Dalabyggð"),"Vesturland",IF(OR(B579="Ísafjarðarbær",B579="Bolungarvíkurkaupstaður",B579="Reykhólahreppur",B579="Vesturbyggð",B579="Súðavíkurhreppur",B579="Árneshreppur",B579="Kaldrananeshreppur",B579="Strandabyggð"),"Vestfirðir",IF(OR(B579="Skagafjörður",B579="Húnaþing vestra",B579="Sveitarfélagið Skagaströnd",B579="Húnabyggð"),"Norðurland vestra",IF(OR(B579="Akureyrarbær",B579="Akureyri",B579="Fjallabyggð",B579="Dalvíkurbyggð",B579="Eyjafjarðarsveit",B579="Hörgársveit",B579="Svalbarðsstrandarhreppur",B579="Grýtubakkahreppur",B579="Norðurþing",B579="Tjörneshreppur",B579="Þingeyjarsveit",B579="Langanesbyggð"),"Norðurland eystra",IF(OR(B579="Fjarðabyggð",B579="Fjarðarbyggð",B579="Múlaþing",B579="Vopnafjarðarhreppur",B579="Fljótsdalshreppur"),"Austurland",IF(OR(B579="Vestmannaeyjar",B579="Sveitarfélagið Árborg",B579="Sveitarfélagið Hornafjörður",B579="Mýrdalshreppur",B579="Skarftárhreppur",B579="Ásahreppur",B579="Rangárþing eystra",B579="Rangárþing ytra",B579="Hrunamannahreppur",B579="Hveragerði",B579="Sveitarfélagið Ölfus",B579="Grímsnes- og Grafningshreppur",B579="Skeiða- og Gnúpverjahreppur",B579="Bláskógabyggð",B579="Flóahreppur"),"Suðurland","Óþekkt"))))))))</f>
        <v>Norðurland eystra</v>
      </c>
      <c r="G579">
        <f t="shared" ref="G579:G642" si="28">D579*E579</f>
        <v>775.89</v>
      </c>
      <c r="H579">
        <f t="shared" ref="H579:H642" si="29">G579/6.5</f>
        <v>119.36769230769231</v>
      </c>
    </row>
    <row r="580" spans="1:8" x14ac:dyDescent="0.45">
      <c r="A580">
        <v>2023</v>
      </c>
      <c r="B580" t="s">
        <v>50</v>
      </c>
      <c r="C580">
        <v>6613</v>
      </c>
      <c r="D580">
        <v>6</v>
      </c>
      <c r="E580">
        <v>60</v>
      </c>
      <c r="F580" t="str">
        <f t="shared" si="27"/>
        <v>Norðurland eystra</v>
      </c>
      <c r="G580">
        <f t="shared" si="28"/>
        <v>360</v>
      </c>
      <c r="H580">
        <f t="shared" si="29"/>
        <v>55.384615384615387</v>
      </c>
    </row>
    <row r="581" spans="1:8" x14ac:dyDescent="0.45">
      <c r="A581">
        <v>2024</v>
      </c>
      <c r="B581" t="s">
        <v>50</v>
      </c>
      <c r="C581">
        <v>6613</v>
      </c>
      <c r="D581">
        <v>4</v>
      </c>
      <c r="E581">
        <v>131.03</v>
      </c>
      <c r="F581" t="str">
        <f t="shared" si="27"/>
        <v>Norðurland eystra</v>
      </c>
      <c r="G581">
        <f t="shared" si="28"/>
        <v>524.12</v>
      </c>
      <c r="H581">
        <f t="shared" si="29"/>
        <v>80.63384615384615</v>
      </c>
    </row>
    <row r="582" spans="1:8" x14ac:dyDescent="0.45">
      <c r="A582">
        <v>2006</v>
      </c>
      <c r="B582" t="s">
        <v>51</v>
      </c>
      <c r="C582">
        <v>6710</v>
      </c>
      <c r="D582">
        <v>1</v>
      </c>
      <c r="E582">
        <v>128</v>
      </c>
      <c r="F582" t="str">
        <f t="shared" si="27"/>
        <v>Norðurland eystra</v>
      </c>
      <c r="G582">
        <f t="shared" si="28"/>
        <v>128</v>
      </c>
      <c r="H582">
        <f t="shared" si="29"/>
        <v>19.692307692307693</v>
      </c>
    </row>
    <row r="583" spans="1:8" x14ac:dyDescent="0.45">
      <c r="A583">
        <v>2008</v>
      </c>
      <c r="B583" t="s">
        <v>51</v>
      </c>
      <c r="C583">
        <v>6710</v>
      </c>
      <c r="D583">
        <v>1</v>
      </c>
      <c r="E583">
        <v>501.97</v>
      </c>
      <c r="F583" t="str">
        <f t="shared" si="27"/>
        <v>Norðurland eystra</v>
      </c>
      <c r="G583">
        <f t="shared" si="28"/>
        <v>501.97</v>
      </c>
      <c r="H583">
        <f t="shared" si="29"/>
        <v>77.226153846153849</v>
      </c>
    </row>
    <row r="584" spans="1:8" x14ac:dyDescent="0.45">
      <c r="A584">
        <v>2009</v>
      </c>
      <c r="B584" t="s">
        <v>51</v>
      </c>
      <c r="C584">
        <v>6710</v>
      </c>
      <c r="D584">
        <v>1</v>
      </c>
      <c r="E584">
        <v>5.8</v>
      </c>
      <c r="F584" t="str">
        <f t="shared" si="27"/>
        <v>Norðurland eystra</v>
      </c>
      <c r="G584">
        <f t="shared" si="28"/>
        <v>5.8</v>
      </c>
      <c r="H584">
        <f t="shared" si="29"/>
        <v>0.89230769230769225</v>
      </c>
    </row>
    <row r="585" spans="1:8" x14ac:dyDescent="0.45">
      <c r="A585">
        <v>2010</v>
      </c>
      <c r="B585" t="s">
        <v>51</v>
      </c>
      <c r="C585">
        <v>6710</v>
      </c>
      <c r="D585">
        <v>2</v>
      </c>
      <c r="E585">
        <v>170.43</v>
      </c>
      <c r="F585" t="str">
        <f t="shared" si="27"/>
        <v>Norðurland eystra</v>
      </c>
      <c r="G585">
        <f t="shared" si="28"/>
        <v>340.86</v>
      </c>
      <c r="H585">
        <f t="shared" si="29"/>
        <v>52.440000000000005</v>
      </c>
    </row>
    <row r="586" spans="1:8" x14ac:dyDescent="0.45">
      <c r="A586">
        <v>2011</v>
      </c>
      <c r="B586" t="s">
        <v>51</v>
      </c>
      <c r="C586">
        <v>6710</v>
      </c>
      <c r="D586">
        <v>1</v>
      </c>
      <c r="E586">
        <v>100</v>
      </c>
      <c r="F586" t="str">
        <f t="shared" si="27"/>
        <v>Norðurland eystra</v>
      </c>
      <c r="G586">
        <f t="shared" si="28"/>
        <v>100</v>
      </c>
      <c r="H586">
        <f t="shared" si="29"/>
        <v>15.384615384615385</v>
      </c>
    </row>
    <row r="587" spans="1:8" x14ac:dyDescent="0.45">
      <c r="A587">
        <v>2012</v>
      </c>
      <c r="B587" t="s">
        <v>51</v>
      </c>
      <c r="C587">
        <v>6710</v>
      </c>
      <c r="D587">
        <v>4</v>
      </c>
      <c r="E587">
        <v>274.85000000000002</v>
      </c>
      <c r="F587" t="str">
        <f t="shared" si="27"/>
        <v>Norðurland eystra</v>
      </c>
      <c r="G587">
        <f t="shared" si="28"/>
        <v>1099.4000000000001</v>
      </c>
      <c r="H587">
        <f t="shared" si="29"/>
        <v>169.13846153846154</v>
      </c>
    </row>
    <row r="588" spans="1:8" x14ac:dyDescent="0.45">
      <c r="A588">
        <v>2014</v>
      </c>
      <c r="B588" t="s">
        <v>51</v>
      </c>
      <c r="C588">
        <v>6710</v>
      </c>
      <c r="D588">
        <v>1</v>
      </c>
      <c r="E588">
        <v>204.9</v>
      </c>
      <c r="F588" t="str">
        <f t="shared" si="27"/>
        <v>Norðurland eystra</v>
      </c>
      <c r="G588">
        <f t="shared" si="28"/>
        <v>204.9</v>
      </c>
      <c r="H588">
        <f t="shared" si="29"/>
        <v>31.523076923076925</v>
      </c>
    </row>
    <row r="589" spans="1:8" x14ac:dyDescent="0.45">
      <c r="A589">
        <v>2016</v>
      </c>
      <c r="B589" t="s">
        <v>51</v>
      </c>
      <c r="C589">
        <v>6710</v>
      </c>
      <c r="D589">
        <v>2</v>
      </c>
      <c r="E589">
        <v>247.2</v>
      </c>
      <c r="F589" t="str">
        <f t="shared" si="27"/>
        <v>Norðurland eystra</v>
      </c>
      <c r="G589">
        <f t="shared" si="28"/>
        <v>494.4</v>
      </c>
      <c r="H589">
        <f t="shared" si="29"/>
        <v>76.061538461538461</v>
      </c>
    </row>
    <row r="590" spans="1:8" x14ac:dyDescent="0.45">
      <c r="A590">
        <v>2018</v>
      </c>
      <c r="B590" t="s">
        <v>51</v>
      </c>
      <c r="C590">
        <v>6710</v>
      </c>
      <c r="D590">
        <v>4</v>
      </c>
      <c r="E590">
        <v>76.349999999999994</v>
      </c>
      <c r="F590" t="str">
        <f t="shared" si="27"/>
        <v>Norðurland eystra</v>
      </c>
      <c r="G590">
        <f t="shared" si="28"/>
        <v>305.39999999999998</v>
      </c>
      <c r="H590">
        <f t="shared" si="29"/>
        <v>46.984615384615381</v>
      </c>
    </row>
    <row r="591" spans="1:8" x14ac:dyDescent="0.45">
      <c r="A591">
        <v>2021</v>
      </c>
      <c r="B591" t="s">
        <v>51</v>
      </c>
      <c r="C591">
        <v>6710</v>
      </c>
      <c r="D591">
        <v>4</v>
      </c>
      <c r="E591">
        <v>229.55</v>
      </c>
      <c r="F591" t="str">
        <f t="shared" si="27"/>
        <v>Norðurland eystra</v>
      </c>
      <c r="G591">
        <f t="shared" si="28"/>
        <v>918.2</v>
      </c>
      <c r="H591">
        <f t="shared" si="29"/>
        <v>141.26153846153846</v>
      </c>
    </row>
    <row r="592" spans="1:8" x14ac:dyDescent="0.45">
      <c r="A592">
        <v>2024</v>
      </c>
      <c r="B592" t="s">
        <v>51</v>
      </c>
      <c r="C592">
        <v>6710</v>
      </c>
      <c r="D592">
        <v>1</v>
      </c>
      <c r="E592">
        <v>771.4</v>
      </c>
      <c r="F592" t="str">
        <f t="shared" si="27"/>
        <v>Norðurland eystra</v>
      </c>
      <c r="G592">
        <f t="shared" si="28"/>
        <v>771.4</v>
      </c>
      <c r="H592">
        <f t="shared" si="29"/>
        <v>118.67692307692307</v>
      </c>
    </row>
    <row r="593" spans="1:8" x14ac:dyDescent="0.45">
      <c r="A593">
        <v>2006</v>
      </c>
      <c r="B593" t="s">
        <v>52</v>
      </c>
      <c r="C593">
        <v>7300</v>
      </c>
      <c r="D593">
        <v>13</v>
      </c>
      <c r="E593">
        <v>904.59</v>
      </c>
      <c r="F593" t="str">
        <f t="shared" si="27"/>
        <v>Austurland</v>
      </c>
      <c r="G593">
        <f t="shared" si="28"/>
        <v>11759.67</v>
      </c>
      <c r="H593">
        <f t="shared" si="29"/>
        <v>1809.18</v>
      </c>
    </row>
    <row r="594" spans="1:8" x14ac:dyDescent="0.45">
      <c r="A594">
        <v>2007</v>
      </c>
      <c r="B594" t="s">
        <v>52</v>
      </c>
      <c r="C594">
        <v>7300</v>
      </c>
      <c r="D594">
        <v>17</v>
      </c>
      <c r="E594">
        <v>878.98</v>
      </c>
      <c r="F594" t="str">
        <f t="shared" si="27"/>
        <v>Austurland</v>
      </c>
      <c r="G594">
        <f t="shared" si="28"/>
        <v>14942.66</v>
      </c>
      <c r="H594">
        <f t="shared" si="29"/>
        <v>2298.8707692307694</v>
      </c>
    </row>
    <row r="595" spans="1:8" x14ac:dyDescent="0.45">
      <c r="A595">
        <v>2009</v>
      </c>
      <c r="B595" t="s">
        <v>52</v>
      </c>
      <c r="C595">
        <v>7300</v>
      </c>
      <c r="D595">
        <v>7</v>
      </c>
      <c r="E595">
        <v>244.15</v>
      </c>
      <c r="F595" t="str">
        <f t="shared" si="27"/>
        <v>Austurland</v>
      </c>
      <c r="G595">
        <f t="shared" si="28"/>
        <v>1709.05</v>
      </c>
      <c r="H595">
        <f t="shared" si="29"/>
        <v>262.93076923076922</v>
      </c>
    </row>
    <row r="596" spans="1:8" x14ac:dyDescent="0.45">
      <c r="A596">
        <v>2010</v>
      </c>
      <c r="B596" t="s">
        <v>52</v>
      </c>
      <c r="C596">
        <v>7300</v>
      </c>
      <c r="D596">
        <v>5</v>
      </c>
      <c r="E596">
        <v>33.5</v>
      </c>
      <c r="F596" t="str">
        <f t="shared" si="27"/>
        <v>Austurland</v>
      </c>
      <c r="G596">
        <f t="shared" si="28"/>
        <v>167.5</v>
      </c>
      <c r="H596">
        <f t="shared" si="29"/>
        <v>25.76923076923077</v>
      </c>
    </row>
    <row r="597" spans="1:8" x14ac:dyDescent="0.45">
      <c r="A597">
        <v>2011</v>
      </c>
      <c r="B597" t="s">
        <v>52</v>
      </c>
      <c r="C597">
        <v>7300</v>
      </c>
      <c r="D597">
        <v>5</v>
      </c>
      <c r="E597">
        <v>813.58</v>
      </c>
      <c r="F597" t="str">
        <f t="shared" si="27"/>
        <v>Austurland</v>
      </c>
      <c r="G597">
        <f t="shared" si="28"/>
        <v>4067.9</v>
      </c>
      <c r="H597">
        <f t="shared" si="29"/>
        <v>625.83076923076919</v>
      </c>
    </row>
    <row r="598" spans="1:8" x14ac:dyDescent="0.45">
      <c r="A598">
        <v>2011</v>
      </c>
      <c r="B598" t="s">
        <v>53</v>
      </c>
      <c r="C598">
        <v>7300</v>
      </c>
      <c r="D598">
        <v>1</v>
      </c>
      <c r="E598">
        <v>174</v>
      </c>
      <c r="F598" t="str">
        <f t="shared" si="27"/>
        <v>Austurland</v>
      </c>
      <c r="G598">
        <f t="shared" si="28"/>
        <v>174</v>
      </c>
      <c r="H598">
        <f t="shared" si="29"/>
        <v>26.76923076923077</v>
      </c>
    </row>
    <row r="599" spans="1:8" x14ac:dyDescent="0.45">
      <c r="A599">
        <v>2012</v>
      </c>
      <c r="B599" t="s">
        <v>52</v>
      </c>
      <c r="C599">
        <v>7300</v>
      </c>
      <c r="D599">
        <v>16</v>
      </c>
      <c r="E599">
        <v>425.52</v>
      </c>
      <c r="F599" t="str">
        <f t="shared" si="27"/>
        <v>Austurland</v>
      </c>
      <c r="G599">
        <f t="shared" si="28"/>
        <v>6808.32</v>
      </c>
      <c r="H599">
        <f t="shared" si="29"/>
        <v>1047.4338461538462</v>
      </c>
    </row>
    <row r="600" spans="1:8" x14ac:dyDescent="0.45">
      <c r="A600">
        <v>2012</v>
      </c>
      <c r="B600" t="s">
        <v>53</v>
      </c>
      <c r="C600">
        <v>7300</v>
      </c>
      <c r="D600">
        <v>1</v>
      </c>
      <c r="E600">
        <v>595.79999999999995</v>
      </c>
      <c r="F600" t="str">
        <f t="shared" si="27"/>
        <v>Austurland</v>
      </c>
      <c r="G600">
        <f t="shared" si="28"/>
        <v>595.79999999999995</v>
      </c>
      <c r="H600">
        <f t="shared" si="29"/>
        <v>91.661538461538456</v>
      </c>
    </row>
    <row r="601" spans="1:8" x14ac:dyDescent="0.45">
      <c r="A601">
        <v>2013</v>
      </c>
      <c r="B601" t="s">
        <v>52</v>
      </c>
      <c r="C601">
        <v>7300</v>
      </c>
      <c r="D601">
        <v>10</v>
      </c>
      <c r="E601">
        <v>299.31</v>
      </c>
      <c r="F601" t="str">
        <f t="shared" si="27"/>
        <v>Austurland</v>
      </c>
      <c r="G601">
        <f t="shared" si="28"/>
        <v>2993.1</v>
      </c>
      <c r="H601">
        <f t="shared" si="29"/>
        <v>460.47692307692307</v>
      </c>
    </row>
    <row r="602" spans="1:8" x14ac:dyDescent="0.45">
      <c r="A602">
        <v>2014</v>
      </c>
      <c r="B602" t="s">
        <v>52</v>
      </c>
      <c r="C602">
        <v>7300</v>
      </c>
      <c r="D602">
        <v>6</v>
      </c>
      <c r="E602">
        <v>562.87</v>
      </c>
      <c r="F602" t="str">
        <f t="shared" si="27"/>
        <v>Austurland</v>
      </c>
      <c r="G602">
        <f t="shared" si="28"/>
        <v>3377.2200000000003</v>
      </c>
      <c r="H602">
        <f t="shared" si="29"/>
        <v>519.57230769230773</v>
      </c>
    </row>
    <row r="603" spans="1:8" x14ac:dyDescent="0.45">
      <c r="A603">
        <v>2015</v>
      </c>
      <c r="B603" t="s">
        <v>52</v>
      </c>
      <c r="C603">
        <v>7300</v>
      </c>
      <c r="D603">
        <v>9</v>
      </c>
      <c r="E603">
        <v>369.85</v>
      </c>
      <c r="F603" t="str">
        <f t="shared" si="27"/>
        <v>Austurland</v>
      </c>
      <c r="G603">
        <f t="shared" si="28"/>
        <v>3328.65</v>
      </c>
      <c r="H603">
        <f t="shared" si="29"/>
        <v>512.1</v>
      </c>
    </row>
    <row r="604" spans="1:8" x14ac:dyDescent="0.45">
      <c r="A604">
        <v>2016</v>
      </c>
      <c r="B604" t="s">
        <v>52</v>
      </c>
      <c r="C604">
        <v>7300</v>
      </c>
      <c r="D604">
        <v>14</v>
      </c>
      <c r="E604">
        <v>293.07</v>
      </c>
      <c r="F604" t="str">
        <f t="shared" si="27"/>
        <v>Austurland</v>
      </c>
      <c r="G604">
        <f t="shared" si="28"/>
        <v>4102.9799999999996</v>
      </c>
      <c r="H604">
        <f t="shared" si="29"/>
        <v>631.22769230769222</v>
      </c>
    </row>
    <row r="605" spans="1:8" x14ac:dyDescent="0.45">
      <c r="A605">
        <v>2017</v>
      </c>
      <c r="B605" t="s">
        <v>52</v>
      </c>
      <c r="C605">
        <v>7300</v>
      </c>
      <c r="D605">
        <v>2</v>
      </c>
      <c r="E605">
        <v>58.83</v>
      </c>
      <c r="F605" t="str">
        <f t="shared" si="27"/>
        <v>Austurland</v>
      </c>
      <c r="G605">
        <f t="shared" si="28"/>
        <v>117.66</v>
      </c>
      <c r="H605">
        <f t="shared" si="29"/>
        <v>18.10153846153846</v>
      </c>
    </row>
    <row r="606" spans="1:8" x14ac:dyDescent="0.45">
      <c r="A606">
        <v>2018</v>
      </c>
      <c r="B606" t="s">
        <v>52</v>
      </c>
      <c r="C606">
        <v>7300</v>
      </c>
      <c r="D606">
        <v>14</v>
      </c>
      <c r="E606">
        <v>696.05</v>
      </c>
      <c r="F606" t="str">
        <f t="shared" si="27"/>
        <v>Austurland</v>
      </c>
      <c r="G606">
        <f t="shared" si="28"/>
        <v>9744.6999999999989</v>
      </c>
      <c r="H606">
        <f t="shared" si="29"/>
        <v>1499.1846153846152</v>
      </c>
    </row>
    <row r="607" spans="1:8" x14ac:dyDescent="0.45">
      <c r="A607">
        <v>2019</v>
      </c>
      <c r="B607" t="s">
        <v>52</v>
      </c>
      <c r="C607">
        <v>7300</v>
      </c>
      <c r="D607">
        <v>2</v>
      </c>
      <c r="E607">
        <v>340.65</v>
      </c>
      <c r="F607" t="str">
        <f t="shared" si="27"/>
        <v>Austurland</v>
      </c>
      <c r="G607">
        <f t="shared" si="28"/>
        <v>681.3</v>
      </c>
      <c r="H607">
        <f t="shared" si="29"/>
        <v>104.8153846153846</v>
      </c>
    </row>
    <row r="608" spans="1:8" x14ac:dyDescent="0.45">
      <c r="A608">
        <v>2020</v>
      </c>
      <c r="B608" t="s">
        <v>52</v>
      </c>
      <c r="C608">
        <v>7300</v>
      </c>
      <c r="D608">
        <v>4</v>
      </c>
      <c r="E608">
        <v>733.52</v>
      </c>
      <c r="F608" t="str">
        <f t="shared" si="27"/>
        <v>Austurland</v>
      </c>
      <c r="G608">
        <f t="shared" si="28"/>
        <v>2934.08</v>
      </c>
      <c r="H608">
        <f t="shared" si="29"/>
        <v>451.39692307692309</v>
      </c>
    </row>
    <row r="609" spans="1:8" x14ac:dyDescent="0.45">
      <c r="A609">
        <v>2021</v>
      </c>
      <c r="B609" t="s">
        <v>52</v>
      </c>
      <c r="C609">
        <v>7300</v>
      </c>
      <c r="D609">
        <v>5</v>
      </c>
      <c r="E609">
        <v>867.89</v>
      </c>
      <c r="F609" t="str">
        <f t="shared" si="27"/>
        <v>Austurland</v>
      </c>
      <c r="G609">
        <f t="shared" si="28"/>
        <v>4339.45</v>
      </c>
      <c r="H609">
        <f t="shared" si="29"/>
        <v>667.60769230769233</v>
      </c>
    </row>
    <row r="610" spans="1:8" x14ac:dyDescent="0.45">
      <c r="A610">
        <v>2022</v>
      </c>
      <c r="B610" t="s">
        <v>52</v>
      </c>
      <c r="C610">
        <v>7300</v>
      </c>
      <c r="D610">
        <v>3</v>
      </c>
      <c r="E610">
        <v>165.41</v>
      </c>
      <c r="F610" t="str">
        <f t="shared" si="27"/>
        <v>Austurland</v>
      </c>
      <c r="G610">
        <f t="shared" si="28"/>
        <v>496.23</v>
      </c>
      <c r="H610">
        <f t="shared" si="29"/>
        <v>76.343076923076922</v>
      </c>
    </row>
    <row r="611" spans="1:8" x14ac:dyDescent="0.45">
      <c r="A611">
        <v>2023</v>
      </c>
      <c r="B611" t="s">
        <v>52</v>
      </c>
      <c r="C611">
        <v>7300</v>
      </c>
      <c r="D611">
        <v>17</v>
      </c>
      <c r="E611">
        <v>315.42</v>
      </c>
      <c r="F611" t="str">
        <f t="shared" si="27"/>
        <v>Austurland</v>
      </c>
      <c r="G611">
        <f t="shared" si="28"/>
        <v>5362.14</v>
      </c>
      <c r="H611">
        <f t="shared" si="29"/>
        <v>824.94461538461542</v>
      </c>
    </row>
    <row r="612" spans="1:8" x14ac:dyDescent="0.45">
      <c r="A612">
        <v>2024</v>
      </c>
      <c r="B612" t="s">
        <v>52</v>
      </c>
      <c r="C612">
        <v>7300</v>
      </c>
      <c r="D612">
        <v>18</v>
      </c>
      <c r="E612">
        <v>122.66</v>
      </c>
      <c r="F612" t="str">
        <f t="shared" si="27"/>
        <v>Austurland</v>
      </c>
      <c r="G612">
        <f t="shared" si="28"/>
        <v>2207.88</v>
      </c>
      <c r="H612">
        <f t="shared" si="29"/>
        <v>339.67384615384617</v>
      </c>
    </row>
    <row r="613" spans="1:8" x14ac:dyDescent="0.45">
      <c r="A613">
        <v>2006</v>
      </c>
      <c r="B613" t="s">
        <v>54</v>
      </c>
      <c r="C613">
        <v>7400</v>
      </c>
      <c r="D613">
        <v>12</v>
      </c>
      <c r="E613">
        <v>202.03</v>
      </c>
      <c r="F613" t="str">
        <f t="shared" si="27"/>
        <v>Austurland</v>
      </c>
      <c r="G613">
        <f t="shared" si="28"/>
        <v>2424.36</v>
      </c>
      <c r="H613">
        <f t="shared" si="29"/>
        <v>372.97846153846154</v>
      </c>
    </row>
    <row r="614" spans="1:8" x14ac:dyDescent="0.45">
      <c r="A614">
        <v>2007</v>
      </c>
      <c r="B614" t="s">
        <v>54</v>
      </c>
      <c r="C614">
        <v>7400</v>
      </c>
      <c r="D614">
        <v>11</v>
      </c>
      <c r="E614">
        <v>213.45</v>
      </c>
      <c r="F614" t="str">
        <f t="shared" si="27"/>
        <v>Austurland</v>
      </c>
      <c r="G614">
        <f t="shared" si="28"/>
        <v>2347.9499999999998</v>
      </c>
      <c r="H614">
        <f t="shared" si="29"/>
        <v>361.22307692307692</v>
      </c>
    </row>
    <row r="615" spans="1:8" x14ac:dyDescent="0.45">
      <c r="A615">
        <v>2008</v>
      </c>
      <c r="B615" t="s">
        <v>54</v>
      </c>
      <c r="C615">
        <v>7400</v>
      </c>
      <c r="D615">
        <v>15</v>
      </c>
      <c r="E615">
        <v>629.87</v>
      </c>
      <c r="F615" t="str">
        <f t="shared" si="27"/>
        <v>Austurland</v>
      </c>
      <c r="G615">
        <f t="shared" si="28"/>
        <v>9448.0499999999993</v>
      </c>
      <c r="H615">
        <f t="shared" si="29"/>
        <v>1453.5461538461536</v>
      </c>
    </row>
    <row r="616" spans="1:8" x14ac:dyDescent="0.45">
      <c r="A616">
        <v>2009</v>
      </c>
      <c r="B616" t="s">
        <v>54</v>
      </c>
      <c r="C616">
        <v>7400</v>
      </c>
      <c r="D616">
        <v>17</v>
      </c>
      <c r="E616">
        <v>227.86</v>
      </c>
      <c r="F616" t="str">
        <f t="shared" si="27"/>
        <v>Austurland</v>
      </c>
      <c r="G616">
        <f t="shared" si="28"/>
        <v>3873.6200000000003</v>
      </c>
      <c r="H616">
        <f t="shared" si="29"/>
        <v>595.94153846153847</v>
      </c>
    </row>
    <row r="617" spans="1:8" x14ac:dyDescent="0.45">
      <c r="A617">
        <v>2010</v>
      </c>
      <c r="B617" t="s">
        <v>54</v>
      </c>
      <c r="C617">
        <v>7400</v>
      </c>
      <c r="D617">
        <v>20</v>
      </c>
      <c r="E617">
        <v>189.15</v>
      </c>
      <c r="F617" t="str">
        <f t="shared" si="27"/>
        <v>Austurland</v>
      </c>
      <c r="G617">
        <f t="shared" si="28"/>
        <v>3783</v>
      </c>
      <c r="H617">
        <f t="shared" si="29"/>
        <v>582</v>
      </c>
    </row>
    <row r="618" spans="1:8" x14ac:dyDescent="0.45">
      <c r="A618">
        <v>2011</v>
      </c>
      <c r="B618" t="s">
        <v>54</v>
      </c>
      <c r="C618">
        <v>7400</v>
      </c>
      <c r="D618">
        <v>10</v>
      </c>
      <c r="E618">
        <v>168.81</v>
      </c>
      <c r="F618" t="str">
        <f t="shared" si="27"/>
        <v>Austurland</v>
      </c>
      <c r="G618">
        <f t="shared" si="28"/>
        <v>1688.1</v>
      </c>
      <c r="H618">
        <f t="shared" si="29"/>
        <v>259.7076923076923</v>
      </c>
    </row>
    <row r="619" spans="1:8" x14ac:dyDescent="0.45">
      <c r="A619">
        <v>2012</v>
      </c>
      <c r="B619" t="s">
        <v>54</v>
      </c>
      <c r="C619">
        <v>7400</v>
      </c>
      <c r="D619">
        <v>21</v>
      </c>
      <c r="E619">
        <v>346.3</v>
      </c>
      <c r="F619" t="str">
        <f t="shared" si="27"/>
        <v>Austurland</v>
      </c>
      <c r="G619">
        <f t="shared" si="28"/>
        <v>7272.3</v>
      </c>
      <c r="H619">
        <f t="shared" si="29"/>
        <v>1118.8153846153846</v>
      </c>
    </row>
    <row r="620" spans="1:8" x14ac:dyDescent="0.45">
      <c r="A620">
        <v>2013</v>
      </c>
      <c r="B620" t="s">
        <v>54</v>
      </c>
      <c r="C620">
        <v>7400</v>
      </c>
      <c r="D620">
        <v>6</v>
      </c>
      <c r="E620">
        <v>197.8</v>
      </c>
      <c r="F620" t="str">
        <f t="shared" si="27"/>
        <v>Austurland</v>
      </c>
      <c r="G620">
        <f t="shared" si="28"/>
        <v>1186.8000000000002</v>
      </c>
      <c r="H620">
        <f t="shared" si="29"/>
        <v>182.5846153846154</v>
      </c>
    </row>
    <row r="621" spans="1:8" x14ac:dyDescent="0.45">
      <c r="A621">
        <v>2014</v>
      </c>
      <c r="B621" t="s">
        <v>54</v>
      </c>
      <c r="C621">
        <v>7400</v>
      </c>
      <c r="D621">
        <v>3</v>
      </c>
      <c r="E621">
        <v>68.56</v>
      </c>
      <c r="F621" t="str">
        <f t="shared" si="27"/>
        <v>Austurland</v>
      </c>
      <c r="G621">
        <f t="shared" si="28"/>
        <v>205.68</v>
      </c>
      <c r="H621">
        <f t="shared" si="29"/>
        <v>31.643076923076926</v>
      </c>
    </row>
    <row r="622" spans="1:8" x14ac:dyDescent="0.45">
      <c r="A622">
        <v>2015</v>
      </c>
      <c r="B622" t="s">
        <v>54</v>
      </c>
      <c r="C622">
        <v>7400</v>
      </c>
      <c r="D622">
        <v>14</v>
      </c>
      <c r="E622">
        <v>220.26</v>
      </c>
      <c r="F622" t="str">
        <f t="shared" si="27"/>
        <v>Austurland</v>
      </c>
      <c r="G622">
        <f t="shared" si="28"/>
        <v>3083.64</v>
      </c>
      <c r="H622">
        <f t="shared" si="29"/>
        <v>474.40615384615381</v>
      </c>
    </row>
    <row r="623" spans="1:8" x14ac:dyDescent="0.45">
      <c r="A623">
        <v>2016</v>
      </c>
      <c r="B623" t="s">
        <v>54</v>
      </c>
      <c r="C623">
        <v>7400</v>
      </c>
      <c r="D623">
        <v>4</v>
      </c>
      <c r="E623">
        <v>87.48</v>
      </c>
      <c r="F623" t="str">
        <f t="shared" si="27"/>
        <v>Austurland</v>
      </c>
      <c r="G623">
        <f t="shared" si="28"/>
        <v>349.92</v>
      </c>
      <c r="H623">
        <f t="shared" si="29"/>
        <v>53.833846153846153</v>
      </c>
    </row>
    <row r="624" spans="1:8" x14ac:dyDescent="0.45">
      <c r="A624">
        <v>2017</v>
      </c>
      <c r="B624" t="s">
        <v>54</v>
      </c>
      <c r="C624">
        <v>7400</v>
      </c>
      <c r="D624">
        <v>5</v>
      </c>
      <c r="E624">
        <v>99.25</v>
      </c>
      <c r="F624" t="str">
        <f t="shared" si="27"/>
        <v>Austurland</v>
      </c>
      <c r="G624">
        <f t="shared" si="28"/>
        <v>496.25</v>
      </c>
      <c r="H624">
        <f t="shared" si="29"/>
        <v>76.34615384615384</v>
      </c>
    </row>
    <row r="625" spans="1:8" x14ac:dyDescent="0.45">
      <c r="A625">
        <v>2018</v>
      </c>
      <c r="B625" t="s">
        <v>54</v>
      </c>
      <c r="C625">
        <v>7400</v>
      </c>
      <c r="D625">
        <v>9</v>
      </c>
      <c r="E625">
        <v>146.24</v>
      </c>
      <c r="F625" t="str">
        <f t="shared" si="27"/>
        <v>Austurland</v>
      </c>
      <c r="G625">
        <f t="shared" si="28"/>
        <v>1316.16</v>
      </c>
      <c r="H625">
        <f t="shared" si="29"/>
        <v>202.48615384615385</v>
      </c>
    </row>
    <row r="626" spans="1:8" x14ac:dyDescent="0.45">
      <c r="A626">
        <v>2019</v>
      </c>
      <c r="B626" t="s">
        <v>54</v>
      </c>
      <c r="C626">
        <v>7400</v>
      </c>
      <c r="D626">
        <v>7</v>
      </c>
      <c r="E626">
        <v>53.61</v>
      </c>
      <c r="F626" t="str">
        <f t="shared" si="27"/>
        <v>Austurland</v>
      </c>
      <c r="G626">
        <f t="shared" si="28"/>
        <v>375.27</v>
      </c>
      <c r="H626">
        <f t="shared" si="29"/>
        <v>57.733846153846152</v>
      </c>
    </row>
    <row r="627" spans="1:8" x14ac:dyDescent="0.45">
      <c r="A627">
        <v>2020</v>
      </c>
      <c r="B627" t="s">
        <v>54</v>
      </c>
      <c r="C627">
        <v>7400</v>
      </c>
      <c r="D627">
        <v>4</v>
      </c>
      <c r="E627">
        <v>91.34</v>
      </c>
      <c r="F627" t="str">
        <f t="shared" si="27"/>
        <v>Austurland</v>
      </c>
      <c r="G627">
        <f t="shared" si="28"/>
        <v>365.36</v>
      </c>
      <c r="H627">
        <f t="shared" si="29"/>
        <v>56.209230769230771</v>
      </c>
    </row>
    <row r="628" spans="1:8" x14ac:dyDescent="0.45">
      <c r="A628">
        <v>2021</v>
      </c>
      <c r="B628" t="s">
        <v>54</v>
      </c>
      <c r="C628">
        <v>7400</v>
      </c>
      <c r="D628">
        <v>7</v>
      </c>
      <c r="E628">
        <v>294.32</v>
      </c>
      <c r="F628" t="str">
        <f t="shared" si="27"/>
        <v>Austurland</v>
      </c>
      <c r="G628">
        <f t="shared" si="28"/>
        <v>2060.2399999999998</v>
      </c>
      <c r="H628">
        <f t="shared" si="29"/>
        <v>316.95999999999998</v>
      </c>
    </row>
    <row r="629" spans="1:8" x14ac:dyDescent="0.45">
      <c r="A629">
        <v>2022</v>
      </c>
      <c r="B629" t="s">
        <v>54</v>
      </c>
      <c r="C629">
        <v>7400</v>
      </c>
      <c r="D629">
        <v>36</v>
      </c>
      <c r="E629">
        <v>200.59</v>
      </c>
      <c r="F629" t="str">
        <f t="shared" si="27"/>
        <v>Austurland</v>
      </c>
      <c r="G629">
        <f t="shared" si="28"/>
        <v>7221.24</v>
      </c>
      <c r="H629">
        <f t="shared" si="29"/>
        <v>1110.96</v>
      </c>
    </row>
    <row r="630" spans="1:8" x14ac:dyDescent="0.45">
      <c r="A630">
        <v>2023</v>
      </c>
      <c r="B630" t="s">
        <v>54</v>
      </c>
      <c r="C630">
        <v>7400</v>
      </c>
      <c r="D630">
        <v>10</v>
      </c>
      <c r="E630">
        <v>143.32</v>
      </c>
      <c r="F630" t="str">
        <f t="shared" si="27"/>
        <v>Austurland</v>
      </c>
      <c r="G630">
        <f t="shared" si="28"/>
        <v>1433.1999999999998</v>
      </c>
      <c r="H630">
        <f t="shared" si="29"/>
        <v>220.49230769230766</v>
      </c>
    </row>
    <row r="631" spans="1:8" x14ac:dyDescent="0.45">
      <c r="A631">
        <v>2024</v>
      </c>
      <c r="B631" t="s">
        <v>54</v>
      </c>
      <c r="C631">
        <v>7400</v>
      </c>
      <c r="D631">
        <v>9</v>
      </c>
      <c r="E631">
        <v>256.81</v>
      </c>
      <c r="F631" t="str">
        <f t="shared" si="27"/>
        <v>Austurland</v>
      </c>
      <c r="G631">
        <f t="shared" si="28"/>
        <v>2311.29</v>
      </c>
      <c r="H631">
        <f t="shared" si="29"/>
        <v>355.58307692307693</v>
      </c>
    </row>
    <row r="632" spans="1:8" x14ac:dyDescent="0.45">
      <c r="A632">
        <v>2008</v>
      </c>
      <c r="B632" t="s">
        <v>55</v>
      </c>
      <c r="C632">
        <v>7502</v>
      </c>
      <c r="D632">
        <v>3</v>
      </c>
      <c r="E632">
        <v>295.68</v>
      </c>
      <c r="F632" t="str">
        <f t="shared" si="27"/>
        <v>Austurland</v>
      </c>
      <c r="G632">
        <f t="shared" si="28"/>
        <v>887.04</v>
      </c>
      <c r="H632">
        <f t="shared" si="29"/>
        <v>136.46769230769229</v>
      </c>
    </row>
    <row r="633" spans="1:8" x14ac:dyDescent="0.45">
      <c r="A633">
        <v>2010</v>
      </c>
      <c r="B633" t="s">
        <v>55</v>
      </c>
      <c r="C633">
        <v>7502</v>
      </c>
      <c r="D633">
        <v>1</v>
      </c>
      <c r="E633">
        <v>9</v>
      </c>
      <c r="F633" t="str">
        <f t="shared" si="27"/>
        <v>Austurland</v>
      </c>
      <c r="G633">
        <f t="shared" si="28"/>
        <v>9</v>
      </c>
      <c r="H633">
        <f t="shared" si="29"/>
        <v>1.3846153846153846</v>
      </c>
    </row>
    <row r="634" spans="1:8" x14ac:dyDescent="0.45">
      <c r="A634">
        <v>2012</v>
      </c>
      <c r="B634" t="s">
        <v>55</v>
      </c>
      <c r="C634">
        <v>7502</v>
      </c>
      <c r="D634">
        <v>1</v>
      </c>
      <c r="E634">
        <v>785.6</v>
      </c>
      <c r="F634" t="str">
        <f t="shared" si="27"/>
        <v>Austurland</v>
      </c>
      <c r="G634">
        <f t="shared" si="28"/>
        <v>785.6</v>
      </c>
      <c r="H634">
        <f t="shared" si="29"/>
        <v>120.86153846153846</v>
      </c>
    </row>
    <row r="635" spans="1:8" x14ac:dyDescent="0.45">
      <c r="A635">
        <v>2013</v>
      </c>
      <c r="B635" t="s">
        <v>55</v>
      </c>
      <c r="C635">
        <v>7502</v>
      </c>
      <c r="D635">
        <v>2</v>
      </c>
      <c r="E635">
        <v>105.27</v>
      </c>
      <c r="F635" t="str">
        <f t="shared" si="27"/>
        <v>Austurland</v>
      </c>
      <c r="G635">
        <f t="shared" si="28"/>
        <v>210.54</v>
      </c>
      <c r="H635">
        <f t="shared" si="29"/>
        <v>32.39076923076923</v>
      </c>
    </row>
    <row r="636" spans="1:8" x14ac:dyDescent="0.45">
      <c r="A636">
        <v>2014</v>
      </c>
      <c r="B636" t="s">
        <v>55</v>
      </c>
      <c r="C636">
        <v>7502</v>
      </c>
      <c r="D636">
        <v>1</v>
      </c>
      <c r="E636">
        <v>696</v>
      </c>
      <c r="F636" t="str">
        <f t="shared" si="27"/>
        <v>Austurland</v>
      </c>
      <c r="G636">
        <f t="shared" si="28"/>
        <v>696</v>
      </c>
      <c r="H636">
        <f t="shared" si="29"/>
        <v>107.07692307692308</v>
      </c>
    </row>
    <row r="637" spans="1:8" x14ac:dyDescent="0.45">
      <c r="A637">
        <v>2015</v>
      </c>
      <c r="B637" t="s">
        <v>55</v>
      </c>
      <c r="C637">
        <v>7502</v>
      </c>
      <c r="D637">
        <v>1</v>
      </c>
      <c r="E637">
        <v>263.67</v>
      </c>
      <c r="F637" t="str">
        <f t="shared" si="27"/>
        <v>Austurland</v>
      </c>
      <c r="G637">
        <f t="shared" si="28"/>
        <v>263.67</v>
      </c>
      <c r="H637">
        <f t="shared" si="29"/>
        <v>40.564615384615387</v>
      </c>
    </row>
    <row r="638" spans="1:8" x14ac:dyDescent="0.45">
      <c r="A638">
        <v>2018</v>
      </c>
      <c r="B638" t="s">
        <v>55</v>
      </c>
      <c r="C638">
        <v>7502</v>
      </c>
      <c r="D638">
        <v>1</v>
      </c>
      <c r="E638">
        <v>87.5</v>
      </c>
      <c r="F638" t="str">
        <f t="shared" si="27"/>
        <v>Austurland</v>
      </c>
      <c r="G638">
        <f t="shared" si="28"/>
        <v>87.5</v>
      </c>
      <c r="H638">
        <f t="shared" si="29"/>
        <v>13.461538461538462</v>
      </c>
    </row>
    <row r="639" spans="1:8" x14ac:dyDescent="0.45">
      <c r="A639">
        <v>2019</v>
      </c>
      <c r="B639" t="s">
        <v>55</v>
      </c>
      <c r="C639">
        <v>7502</v>
      </c>
      <c r="D639">
        <v>1</v>
      </c>
      <c r="E639">
        <v>27.6</v>
      </c>
      <c r="F639" t="str">
        <f t="shared" si="27"/>
        <v>Austurland</v>
      </c>
      <c r="G639">
        <f t="shared" si="28"/>
        <v>27.6</v>
      </c>
      <c r="H639">
        <f t="shared" si="29"/>
        <v>4.2461538461538462</v>
      </c>
    </row>
    <row r="640" spans="1:8" x14ac:dyDescent="0.45">
      <c r="A640">
        <v>2021</v>
      </c>
      <c r="B640" t="s">
        <v>55</v>
      </c>
      <c r="C640">
        <v>7502</v>
      </c>
      <c r="D640">
        <v>1</v>
      </c>
      <c r="E640">
        <v>51</v>
      </c>
      <c r="F640" t="str">
        <f t="shared" si="27"/>
        <v>Austurland</v>
      </c>
      <c r="G640">
        <f t="shared" si="28"/>
        <v>51</v>
      </c>
      <c r="H640">
        <f t="shared" si="29"/>
        <v>7.8461538461538458</v>
      </c>
    </row>
    <row r="641" spans="1:8" x14ac:dyDescent="0.45">
      <c r="A641">
        <v>2022</v>
      </c>
      <c r="B641" t="s">
        <v>55</v>
      </c>
      <c r="C641">
        <v>7502</v>
      </c>
      <c r="D641">
        <v>1</v>
      </c>
      <c r="E641">
        <v>202</v>
      </c>
      <c r="F641" t="str">
        <f t="shared" si="27"/>
        <v>Austurland</v>
      </c>
      <c r="G641">
        <f t="shared" si="28"/>
        <v>202</v>
      </c>
      <c r="H641">
        <f t="shared" si="29"/>
        <v>31.076923076923077</v>
      </c>
    </row>
    <row r="642" spans="1:8" x14ac:dyDescent="0.45">
      <c r="A642">
        <v>2023</v>
      </c>
      <c r="B642" t="s">
        <v>55</v>
      </c>
      <c r="C642">
        <v>7502</v>
      </c>
      <c r="D642">
        <v>3</v>
      </c>
      <c r="E642">
        <v>144.03</v>
      </c>
      <c r="F642" t="str">
        <f t="shared" si="27"/>
        <v>Austurland</v>
      </c>
      <c r="G642">
        <f t="shared" si="28"/>
        <v>432.09000000000003</v>
      </c>
      <c r="H642">
        <f t="shared" si="29"/>
        <v>66.475384615384627</v>
      </c>
    </row>
    <row r="643" spans="1:8" x14ac:dyDescent="0.45">
      <c r="A643">
        <v>2024</v>
      </c>
      <c r="B643" t="s">
        <v>55</v>
      </c>
      <c r="C643">
        <v>7502</v>
      </c>
      <c r="D643">
        <v>2</v>
      </c>
      <c r="E643">
        <v>45.5</v>
      </c>
      <c r="F643" t="str">
        <f t="shared" ref="F643:F706" si="30">IF(OR(B643="Reykjavíkurborg",B643="Kópavogsbær",B643="Seltjarnarnesbær",B643="Garðabær",B643="Hafnarfjarðarkaupstaður",B643="Mosfellsbær",B643="Kjósarhreppur"),"Höfuðborgarsvæðið",IF(OR(B643="Reykjanesbær",B643="Grindavíkurbær",B643="Sveitarfélagið Vogar",B643="Sveitarfélagið Álftanes",B643="Suðurnesjabær"),"Suðurnes",IF(OR(B643="Akraneskaupstaður",B643="Borgarbyggð",B643="Stykkishólmur",B643="Stykkishólmsbær",B643="Grundarfjarðarbær",B643="Snæfellsbær",B643="Eyja- og Miklaholtshreppur",B643="Skorradalshreppur",B643="Hvalfjarðarsveit",B643="Dalabyggð"),"Vesturland",IF(OR(B643="Ísafjarðarbær",B643="Bolungarvíkurkaupstaður",B643="Reykhólahreppur",B643="Vesturbyggð",B643="Súðavíkurhreppur",B643="Árneshreppur",B643="Kaldrananeshreppur",B643="Strandabyggð"),"Vestfirðir",IF(OR(B643="Skagafjörður",B643="Húnaþing vestra",B643="Sveitarfélagið Skagaströnd",B643="Húnabyggð"),"Norðurland vestra",IF(OR(B643="Akureyrarbær",B643="Akureyri",B643="Fjallabyggð",B643="Dalvíkurbyggð",B643="Eyjafjarðarsveit",B643="Hörgársveit",B643="Svalbarðsstrandarhreppur",B643="Grýtubakkahreppur",B643="Norðurþing",B643="Tjörneshreppur",B643="Þingeyjarsveit",B643="Langanesbyggð"),"Norðurland eystra",IF(OR(B643="Fjarðabyggð",B643="Fjarðarbyggð",B643="Múlaþing",B643="Vopnafjarðarhreppur",B643="Fljótsdalshreppur"),"Austurland",IF(OR(B643="Vestmannaeyjar",B643="Sveitarfélagið Árborg",B643="Sveitarfélagið Hornafjörður",B643="Mýrdalshreppur",B643="Skarftárhreppur",B643="Ásahreppur",B643="Rangárþing eystra",B643="Rangárþing ytra",B643="Hrunamannahreppur",B643="Hveragerði",B643="Sveitarfélagið Ölfus",B643="Grímsnes- og Grafningshreppur",B643="Skeiða- og Gnúpverjahreppur",B643="Bláskógabyggð",B643="Flóahreppur"),"Suðurland","Óþekkt"))))))))</f>
        <v>Austurland</v>
      </c>
      <c r="G643">
        <f t="shared" ref="G643:G706" si="31">D643*E643</f>
        <v>91</v>
      </c>
      <c r="H643">
        <f t="shared" ref="H643:H706" si="32">G643/6.5</f>
        <v>14</v>
      </c>
    </row>
    <row r="644" spans="1:8" x14ac:dyDescent="0.45">
      <c r="A644">
        <v>2008</v>
      </c>
      <c r="B644" t="s">
        <v>56</v>
      </c>
      <c r="C644">
        <v>7505</v>
      </c>
      <c r="D644">
        <v>2</v>
      </c>
      <c r="E644">
        <v>429.1</v>
      </c>
      <c r="F644" t="str">
        <f t="shared" si="30"/>
        <v>Austurland</v>
      </c>
      <c r="G644">
        <f t="shared" si="31"/>
        <v>858.2</v>
      </c>
      <c r="H644">
        <f t="shared" si="32"/>
        <v>132.03076923076924</v>
      </c>
    </row>
    <row r="645" spans="1:8" x14ac:dyDescent="0.45">
      <c r="A645">
        <v>2011</v>
      </c>
      <c r="B645" t="s">
        <v>56</v>
      </c>
      <c r="C645">
        <v>7505</v>
      </c>
      <c r="D645">
        <v>1</v>
      </c>
      <c r="E645">
        <v>683.4</v>
      </c>
      <c r="F645" t="str">
        <f t="shared" si="30"/>
        <v>Austurland</v>
      </c>
      <c r="G645">
        <f t="shared" si="31"/>
        <v>683.4</v>
      </c>
      <c r="H645">
        <f t="shared" si="32"/>
        <v>105.13846153846154</v>
      </c>
    </row>
    <row r="646" spans="1:8" x14ac:dyDescent="0.45">
      <c r="A646">
        <v>2012</v>
      </c>
      <c r="B646" t="s">
        <v>56</v>
      </c>
      <c r="C646">
        <v>7505</v>
      </c>
      <c r="D646">
        <v>1</v>
      </c>
      <c r="E646">
        <v>304.2</v>
      </c>
      <c r="F646" t="str">
        <f t="shared" si="30"/>
        <v>Austurland</v>
      </c>
      <c r="G646">
        <f t="shared" si="31"/>
        <v>304.2</v>
      </c>
      <c r="H646">
        <f t="shared" si="32"/>
        <v>46.8</v>
      </c>
    </row>
    <row r="647" spans="1:8" x14ac:dyDescent="0.45">
      <c r="A647">
        <v>2013</v>
      </c>
      <c r="B647" t="s">
        <v>56</v>
      </c>
      <c r="C647">
        <v>7505</v>
      </c>
      <c r="D647">
        <v>1</v>
      </c>
      <c r="E647">
        <v>25.4</v>
      </c>
      <c r="F647" t="str">
        <f t="shared" si="30"/>
        <v>Austurland</v>
      </c>
      <c r="G647">
        <f t="shared" si="31"/>
        <v>25.4</v>
      </c>
      <c r="H647">
        <f t="shared" si="32"/>
        <v>3.9076923076923076</v>
      </c>
    </row>
    <row r="648" spans="1:8" x14ac:dyDescent="0.45">
      <c r="A648">
        <v>2017</v>
      </c>
      <c r="B648" t="s">
        <v>56</v>
      </c>
      <c r="C648">
        <v>7505</v>
      </c>
      <c r="D648">
        <v>2</v>
      </c>
      <c r="E648">
        <v>201.3</v>
      </c>
      <c r="F648" t="str">
        <f t="shared" si="30"/>
        <v>Austurland</v>
      </c>
      <c r="G648">
        <f t="shared" si="31"/>
        <v>402.6</v>
      </c>
      <c r="H648">
        <f t="shared" si="32"/>
        <v>61.938461538461539</v>
      </c>
    </row>
    <row r="649" spans="1:8" x14ac:dyDescent="0.45">
      <c r="A649">
        <v>2020</v>
      </c>
      <c r="B649" t="s">
        <v>56</v>
      </c>
      <c r="C649">
        <v>7505</v>
      </c>
      <c r="D649">
        <v>1</v>
      </c>
      <c r="E649">
        <v>53.3</v>
      </c>
      <c r="F649" t="str">
        <f t="shared" si="30"/>
        <v>Austurland</v>
      </c>
      <c r="G649">
        <f t="shared" si="31"/>
        <v>53.3</v>
      </c>
      <c r="H649">
        <f t="shared" si="32"/>
        <v>8.1999999999999993</v>
      </c>
    </row>
    <row r="650" spans="1:8" x14ac:dyDescent="0.45">
      <c r="A650">
        <v>2022</v>
      </c>
      <c r="B650" t="s">
        <v>56</v>
      </c>
      <c r="C650">
        <v>7505</v>
      </c>
      <c r="D650">
        <v>1</v>
      </c>
      <c r="E650">
        <v>64.7</v>
      </c>
      <c r="F650" t="str">
        <f t="shared" si="30"/>
        <v>Austurland</v>
      </c>
      <c r="G650">
        <f t="shared" si="31"/>
        <v>64.7</v>
      </c>
      <c r="H650">
        <f t="shared" si="32"/>
        <v>9.953846153846154</v>
      </c>
    </row>
    <row r="651" spans="1:8" x14ac:dyDescent="0.45">
      <c r="A651">
        <v>2024</v>
      </c>
      <c r="B651" t="s">
        <v>56</v>
      </c>
      <c r="C651">
        <v>7505</v>
      </c>
      <c r="D651">
        <v>1</v>
      </c>
      <c r="E651">
        <v>395</v>
      </c>
      <c r="F651" t="str">
        <f t="shared" si="30"/>
        <v>Austurland</v>
      </c>
      <c r="G651">
        <f t="shared" si="31"/>
        <v>395</v>
      </c>
      <c r="H651">
        <f t="shared" si="32"/>
        <v>60.769230769230766</v>
      </c>
    </row>
    <row r="652" spans="1:8" x14ac:dyDescent="0.45">
      <c r="A652">
        <v>2007</v>
      </c>
      <c r="B652" t="s">
        <v>57</v>
      </c>
      <c r="C652">
        <v>8000</v>
      </c>
      <c r="D652">
        <v>1</v>
      </c>
      <c r="E652">
        <v>245.3</v>
      </c>
      <c r="F652" t="str">
        <f t="shared" si="30"/>
        <v>Suðurland</v>
      </c>
      <c r="G652">
        <f t="shared" si="31"/>
        <v>245.3</v>
      </c>
      <c r="H652">
        <f t="shared" si="32"/>
        <v>37.738461538461543</v>
      </c>
    </row>
    <row r="653" spans="1:8" x14ac:dyDescent="0.45">
      <c r="A653">
        <v>2008</v>
      </c>
      <c r="B653" t="s">
        <v>57</v>
      </c>
      <c r="C653">
        <v>8000</v>
      </c>
      <c r="D653">
        <v>3</v>
      </c>
      <c r="E653">
        <v>103.63</v>
      </c>
      <c r="F653" t="str">
        <f t="shared" si="30"/>
        <v>Suðurland</v>
      </c>
      <c r="G653">
        <f t="shared" si="31"/>
        <v>310.89</v>
      </c>
      <c r="H653">
        <f t="shared" si="32"/>
        <v>47.829230769230769</v>
      </c>
    </row>
    <row r="654" spans="1:8" x14ac:dyDescent="0.45">
      <c r="A654">
        <v>2009</v>
      </c>
      <c r="B654" t="s">
        <v>57</v>
      </c>
      <c r="C654">
        <v>8000</v>
      </c>
      <c r="D654">
        <v>3</v>
      </c>
      <c r="E654">
        <v>1268.83</v>
      </c>
      <c r="F654" t="str">
        <f t="shared" si="30"/>
        <v>Suðurland</v>
      </c>
      <c r="G654">
        <f t="shared" si="31"/>
        <v>3806.49</v>
      </c>
      <c r="H654">
        <f t="shared" si="32"/>
        <v>585.61384615384611</v>
      </c>
    </row>
    <row r="655" spans="1:8" x14ac:dyDescent="0.45">
      <c r="A655">
        <v>2010</v>
      </c>
      <c r="B655" t="s">
        <v>57</v>
      </c>
      <c r="C655">
        <v>8000</v>
      </c>
      <c r="D655">
        <v>7</v>
      </c>
      <c r="E655">
        <v>186.22</v>
      </c>
      <c r="F655" t="str">
        <f t="shared" si="30"/>
        <v>Suðurland</v>
      </c>
      <c r="G655">
        <f t="shared" si="31"/>
        <v>1303.54</v>
      </c>
      <c r="H655">
        <f t="shared" si="32"/>
        <v>200.54461538461538</v>
      </c>
    </row>
    <row r="656" spans="1:8" x14ac:dyDescent="0.45">
      <c r="A656">
        <v>2011</v>
      </c>
      <c r="B656" t="s">
        <v>57</v>
      </c>
      <c r="C656">
        <v>8000</v>
      </c>
      <c r="D656">
        <v>2</v>
      </c>
      <c r="E656">
        <v>366.6</v>
      </c>
      <c r="F656" t="str">
        <f t="shared" si="30"/>
        <v>Suðurland</v>
      </c>
      <c r="G656">
        <f t="shared" si="31"/>
        <v>733.2</v>
      </c>
      <c r="H656">
        <f t="shared" si="32"/>
        <v>112.80000000000001</v>
      </c>
    </row>
    <row r="657" spans="1:8" x14ac:dyDescent="0.45">
      <c r="A657">
        <v>2012</v>
      </c>
      <c r="B657" t="s">
        <v>57</v>
      </c>
      <c r="C657">
        <v>8000</v>
      </c>
      <c r="D657">
        <v>3</v>
      </c>
      <c r="E657">
        <v>1650.7</v>
      </c>
      <c r="F657" t="str">
        <f t="shared" si="30"/>
        <v>Suðurland</v>
      </c>
      <c r="G657">
        <f t="shared" si="31"/>
        <v>4952.1000000000004</v>
      </c>
      <c r="H657">
        <f t="shared" si="32"/>
        <v>761.86153846153854</v>
      </c>
    </row>
    <row r="658" spans="1:8" x14ac:dyDescent="0.45">
      <c r="A658">
        <v>2013</v>
      </c>
      <c r="B658" t="s">
        <v>57</v>
      </c>
      <c r="C658">
        <v>8000</v>
      </c>
      <c r="D658">
        <v>10</v>
      </c>
      <c r="E658">
        <v>190.2</v>
      </c>
      <c r="F658" t="str">
        <f t="shared" si="30"/>
        <v>Suðurland</v>
      </c>
      <c r="G658">
        <f t="shared" si="31"/>
        <v>1902</v>
      </c>
      <c r="H658">
        <f t="shared" si="32"/>
        <v>292.61538461538464</v>
      </c>
    </row>
    <row r="659" spans="1:8" x14ac:dyDescent="0.45">
      <c r="A659">
        <v>2014</v>
      </c>
      <c r="B659" t="s">
        <v>57</v>
      </c>
      <c r="C659">
        <v>8000</v>
      </c>
      <c r="D659">
        <v>5</v>
      </c>
      <c r="E659">
        <v>627.16</v>
      </c>
      <c r="F659" t="str">
        <f t="shared" si="30"/>
        <v>Suðurland</v>
      </c>
      <c r="G659">
        <f t="shared" si="31"/>
        <v>3135.7999999999997</v>
      </c>
      <c r="H659">
        <f t="shared" si="32"/>
        <v>482.43076923076922</v>
      </c>
    </row>
    <row r="660" spans="1:8" x14ac:dyDescent="0.45">
      <c r="A660">
        <v>2015</v>
      </c>
      <c r="B660" t="s">
        <v>57</v>
      </c>
      <c r="C660">
        <v>8000</v>
      </c>
      <c r="D660">
        <v>4</v>
      </c>
      <c r="E660">
        <v>354.95</v>
      </c>
      <c r="F660" t="str">
        <f t="shared" si="30"/>
        <v>Suðurland</v>
      </c>
      <c r="G660">
        <f t="shared" si="31"/>
        <v>1419.8</v>
      </c>
      <c r="H660">
        <f t="shared" si="32"/>
        <v>218.43076923076922</v>
      </c>
    </row>
    <row r="661" spans="1:8" x14ac:dyDescent="0.45">
      <c r="A661">
        <v>2016</v>
      </c>
      <c r="B661" t="s">
        <v>57</v>
      </c>
      <c r="C661">
        <v>8000</v>
      </c>
      <c r="D661">
        <v>7</v>
      </c>
      <c r="E661">
        <v>468.75</v>
      </c>
      <c r="F661" t="str">
        <f t="shared" si="30"/>
        <v>Suðurland</v>
      </c>
      <c r="G661">
        <f t="shared" si="31"/>
        <v>3281.25</v>
      </c>
      <c r="H661">
        <f t="shared" si="32"/>
        <v>504.80769230769232</v>
      </c>
    </row>
    <row r="662" spans="1:8" x14ac:dyDescent="0.45">
      <c r="A662">
        <v>2017</v>
      </c>
      <c r="B662" t="s">
        <v>57</v>
      </c>
      <c r="C662">
        <v>8000</v>
      </c>
      <c r="D662">
        <v>7</v>
      </c>
      <c r="E662">
        <v>893.29</v>
      </c>
      <c r="F662" t="str">
        <f t="shared" si="30"/>
        <v>Suðurland</v>
      </c>
      <c r="G662">
        <f t="shared" si="31"/>
        <v>6253.03</v>
      </c>
      <c r="H662">
        <f t="shared" si="32"/>
        <v>962.00461538461536</v>
      </c>
    </row>
    <row r="663" spans="1:8" x14ac:dyDescent="0.45">
      <c r="A663">
        <v>2018</v>
      </c>
      <c r="B663" t="s">
        <v>57</v>
      </c>
      <c r="C663">
        <v>8000</v>
      </c>
      <c r="D663">
        <v>7</v>
      </c>
      <c r="E663">
        <v>706.49</v>
      </c>
      <c r="F663" t="str">
        <f t="shared" si="30"/>
        <v>Suðurland</v>
      </c>
      <c r="G663">
        <f t="shared" si="31"/>
        <v>4945.43</v>
      </c>
      <c r="H663">
        <f t="shared" si="32"/>
        <v>760.83538461538467</v>
      </c>
    </row>
    <row r="664" spans="1:8" x14ac:dyDescent="0.45">
      <c r="A664">
        <v>2019</v>
      </c>
      <c r="B664" t="s">
        <v>57</v>
      </c>
      <c r="C664">
        <v>8000</v>
      </c>
      <c r="D664">
        <v>3</v>
      </c>
      <c r="E664">
        <v>342.67</v>
      </c>
      <c r="F664" t="str">
        <f t="shared" si="30"/>
        <v>Suðurland</v>
      </c>
      <c r="G664">
        <f t="shared" si="31"/>
        <v>1028.01</v>
      </c>
      <c r="H664">
        <f t="shared" si="32"/>
        <v>158.15538461538461</v>
      </c>
    </row>
    <row r="665" spans="1:8" x14ac:dyDescent="0.45">
      <c r="A665">
        <v>2020</v>
      </c>
      <c r="B665" t="s">
        <v>57</v>
      </c>
      <c r="C665">
        <v>8000</v>
      </c>
      <c r="D665">
        <v>7</v>
      </c>
      <c r="E665">
        <v>145.36000000000001</v>
      </c>
      <c r="F665" t="str">
        <f t="shared" si="30"/>
        <v>Suðurland</v>
      </c>
      <c r="G665">
        <f t="shared" si="31"/>
        <v>1017.5200000000001</v>
      </c>
      <c r="H665">
        <f t="shared" si="32"/>
        <v>156.54153846153847</v>
      </c>
    </row>
    <row r="666" spans="1:8" x14ac:dyDescent="0.45">
      <c r="A666">
        <v>2021</v>
      </c>
      <c r="B666" t="s">
        <v>57</v>
      </c>
      <c r="C666">
        <v>8000</v>
      </c>
      <c r="D666">
        <v>7</v>
      </c>
      <c r="E666">
        <v>394.64</v>
      </c>
      <c r="F666" t="str">
        <f t="shared" si="30"/>
        <v>Suðurland</v>
      </c>
      <c r="G666">
        <f t="shared" si="31"/>
        <v>2762.48</v>
      </c>
      <c r="H666">
        <f t="shared" si="32"/>
        <v>424.99692307692305</v>
      </c>
    </row>
    <row r="667" spans="1:8" x14ac:dyDescent="0.45">
      <c r="A667">
        <v>2022</v>
      </c>
      <c r="B667" t="s">
        <v>57</v>
      </c>
      <c r="C667">
        <v>8000</v>
      </c>
      <c r="D667">
        <v>5</v>
      </c>
      <c r="E667">
        <v>682.06</v>
      </c>
      <c r="F667" t="str">
        <f t="shared" si="30"/>
        <v>Suðurland</v>
      </c>
      <c r="G667">
        <f t="shared" si="31"/>
        <v>3410.2999999999997</v>
      </c>
      <c r="H667">
        <f t="shared" si="32"/>
        <v>524.66153846153838</v>
      </c>
    </row>
    <row r="668" spans="1:8" x14ac:dyDescent="0.45">
      <c r="A668">
        <v>2023</v>
      </c>
      <c r="B668" t="s">
        <v>57</v>
      </c>
      <c r="C668">
        <v>8000</v>
      </c>
      <c r="D668">
        <v>8</v>
      </c>
      <c r="E668">
        <v>575.52</v>
      </c>
      <c r="F668" t="str">
        <f t="shared" si="30"/>
        <v>Suðurland</v>
      </c>
      <c r="G668">
        <f t="shared" si="31"/>
        <v>4604.16</v>
      </c>
      <c r="H668">
        <f t="shared" si="32"/>
        <v>708.33230769230772</v>
      </c>
    </row>
    <row r="669" spans="1:8" x14ac:dyDescent="0.45">
      <c r="A669">
        <v>2024</v>
      </c>
      <c r="B669" t="s">
        <v>57</v>
      </c>
      <c r="C669">
        <v>8000</v>
      </c>
      <c r="D669">
        <v>7</v>
      </c>
      <c r="E669">
        <v>325.86</v>
      </c>
      <c r="F669" t="str">
        <f t="shared" si="30"/>
        <v>Suðurland</v>
      </c>
      <c r="G669">
        <f t="shared" si="31"/>
        <v>2281.02</v>
      </c>
      <c r="H669">
        <f t="shared" si="32"/>
        <v>350.92615384615385</v>
      </c>
    </row>
    <row r="670" spans="1:8" x14ac:dyDescent="0.45">
      <c r="A670">
        <v>2006</v>
      </c>
      <c r="B670" t="s">
        <v>58</v>
      </c>
      <c r="C670">
        <v>8200</v>
      </c>
      <c r="D670">
        <v>6</v>
      </c>
      <c r="E670">
        <v>1224.73</v>
      </c>
      <c r="F670" t="str">
        <f t="shared" si="30"/>
        <v>Suðurland</v>
      </c>
      <c r="G670">
        <f t="shared" si="31"/>
        <v>7348.38</v>
      </c>
      <c r="H670">
        <f t="shared" si="32"/>
        <v>1130.52</v>
      </c>
    </row>
    <row r="671" spans="1:8" x14ac:dyDescent="0.45">
      <c r="A671">
        <v>2007</v>
      </c>
      <c r="B671" t="s">
        <v>58</v>
      </c>
      <c r="C671">
        <v>8200</v>
      </c>
      <c r="D671">
        <v>16</v>
      </c>
      <c r="E671">
        <v>284.99</v>
      </c>
      <c r="F671" t="str">
        <f t="shared" si="30"/>
        <v>Suðurland</v>
      </c>
      <c r="G671">
        <f t="shared" si="31"/>
        <v>4559.84</v>
      </c>
      <c r="H671">
        <f t="shared" si="32"/>
        <v>701.5138461538462</v>
      </c>
    </row>
    <row r="672" spans="1:8" x14ac:dyDescent="0.45">
      <c r="A672">
        <v>2008</v>
      </c>
      <c r="B672" t="s">
        <v>58</v>
      </c>
      <c r="C672">
        <v>8200</v>
      </c>
      <c r="D672">
        <v>28</v>
      </c>
      <c r="E672">
        <v>391.29</v>
      </c>
      <c r="F672" t="str">
        <f t="shared" si="30"/>
        <v>Suðurland</v>
      </c>
      <c r="G672">
        <f t="shared" si="31"/>
        <v>10956.12</v>
      </c>
      <c r="H672">
        <f t="shared" si="32"/>
        <v>1685.5569230769231</v>
      </c>
    </row>
    <row r="673" spans="1:8" x14ac:dyDescent="0.45">
      <c r="A673">
        <v>2009</v>
      </c>
      <c r="B673" t="s">
        <v>58</v>
      </c>
      <c r="C673">
        <v>8200</v>
      </c>
      <c r="D673">
        <v>7</v>
      </c>
      <c r="E673">
        <v>1021.35</v>
      </c>
      <c r="F673" t="str">
        <f t="shared" si="30"/>
        <v>Suðurland</v>
      </c>
      <c r="G673">
        <f t="shared" si="31"/>
        <v>7149.45</v>
      </c>
      <c r="H673">
        <f t="shared" si="32"/>
        <v>1099.9153846153845</v>
      </c>
    </row>
    <row r="674" spans="1:8" x14ac:dyDescent="0.45">
      <c r="A674">
        <v>2010</v>
      </c>
      <c r="B674" t="s">
        <v>58</v>
      </c>
      <c r="C674">
        <v>8200</v>
      </c>
      <c r="D674">
        <v>56</v>
      </c>
      <c r="E674">
        <v>200.42</v>
      </c>
      <c r="F674" t="str">
        <f t="shared" si="30"/>
        <v>Suðurland</v>
      </c>
      <c r="G674">
        <f t="shared" si="31"/>
        <v>11223.519999999999</v>
      </c>
      <c r="H674">
        <f t="shared" si="32"/>
        <v>1726.6953846153845</v>
      </c>
    </row>
    <row r="675" spans="1:8" x14ac:dyDescent="0.45">
      <c r="A675">
        <v>2011</v>
      </c>
      <c r="B675" t="s">
        <v>58</v>
      </c>
      <c r="C675">
        <v>8200</v>
      </c>
      <c r="D675">
        <v>23</v>
      </c>
      <c r="E675">
        <v>204.78</v>
      </c>
      <c r="F675" t="str">
        <f t="shared" si="30"/>
        <v>Suðurland</v>
      </c>
      <c r="G675">
        <f t="shared" si="31"/>
        <v>4709.9399999999996</v>
      </c>
      <c r="H675">
        <f t="shared" si="32"/>
        <v>724.6061538461538</v>
      </c>
    </row>
    <row r="676" spans="1:8" x14ac:dyDescent="0.45">
      <c r="A676">
        <v>2012</v>
      </c>
      <c r="B676" t="s">
        <v>58</v>
      </c>
      <c r="C676">
        <v>8200</v>
      </c>
      <c r="D676">
        <v>3</v>
      </c>
      <c r="E676">
        <v>421.83</v>
      </c>
      <c r="F676" t="str">
        <f t="shared" si="30"/>
        <v>Suðurland</v>
      </c>
      <c r="G676">
        <f t="shared" si="31"/>
        <v>1265.49</v>
      </c>
      <c r="H676">
        <f t="shared" si="32"/>
        <v>194.69076923076923</v>
      </c>
    </row>
    <row r="677" spans="1:8" x14ac:dyDescent="0.45">
      <c r="A677">
        <v>2013</v>
      </c>
      <c r="B677" t="s">
        <v>58</v>
      </c>
      <c r="C677">
        <v>8200</v>
      </c>
      <c r="D677">
        <v>7</v>
      </c>
      <c r="E677">
        <v>368.5</v>
      </c>
      <c r="F677" t="str">
        <f t="shared" si="30"/>
        <v>Suðurland</v>
      </c>
      <c r="G677">
        <f t="shared" si="31"/>
        <v>2579.5</v>
      </c>
      <c r="H677">
        <f t="shared" si="32"/>
        <v>396.84615384615387</v>
      </c>
    </row>
    <row r="678" spans="1:8" x14ac:dyDescent="0.45">
      <c r="A678">
        <v>2014</v>
      </c>
      <c r="B678" t="s">
        <v>58</v>
      </c>
      <c r="C678">
        <v>8200</v>
      </c>
      <c r="D678">
        <v>2</v>
      </c>
      <c r="E678">
        <v>114.8</v>
      </c>
      <c r="F678" t="str">
        <f t="shared" si="30"/>
        <v>Suðurland</v>
      </c>
      <c r="G678">
        <f t="shared" si="31"/>
        <v>229.6</v>
      </c>
      <c r="H678">
        <f t="shared" si="32"/>
        <v>35.323076923076925</v>
      </c>
    </row>
    <row r="679" spans="1:8" x14ac:dyDescent="0.45">
      <c r="A679">
        <v>2015</v>
      </c>
      <c r="B679" t="s">
        <v>58</v>
      </c>
      <c r="C679">
        <v>8200</v>
      </c>
      <c r="D679">
        <v>2</v>
      </c>
      <c r="E679">
        <v>161.44999999999999</v>
      </c>
      <c r="F679" t="str">
        <f t="shared" si="30"/>
        <v>Suðurland</v>
      </c>
      <c r="G679">
        <f t="shared" si="31"/>
        <v>322.89999999999998</v>
      </c>
      <c r="H679">
        <f t="shared" si="32"/>
        <v>49.676923076923075</v>
      </c>
    </row>
    <row r="680" spans="1:8" x14ac:dyDescent="0.45">
      <c r="A680">
        <v>2016</v>
      </c>
      <c r="B680" t="s">
        <v>58</v>
      </c>
      <c r="C680">
        <v>8200</v>
      </c>
      <c r="D680">
        <v>11</v>
      </c>
      <c r="E680">
        <v>379.4</v>
      </c>
      <c r="F680" t="str">
        <f t="shared" si="30"/>
        <v>Suðurland</v>
      </c>
      <c r="G680">
        <f t="shared" si="31"/>
        <v>4173.3999999999996</v>
      </c>
      <c r="H680">
        <f t="shared" si="32"/>
        <v>642.06153846153836</v>
      </c>
    </row>
    <row r="681" spans="1:8" x14ac:dyDescent="0.45">
      <c r="A681">
        <v>2017</v>
      </c>
      <c r="B681" t="s">
        <v>58</v>
      </c>
      <c r="C681">
        <v>8200</v>
      </c>
      <c r="D681">
        <v>2</v>
      </c>
      <c r="E681">
        <v>598.29999999999995</v>
      </c>
      <c r="F681" t="str">
        <f t="shared" si="30"/>
        <v>Suðurland</v>
      </c>
      <c r="G681">
        <f t="shared" si="31"/>
        <v>1196.5999999999999</v>
      </c>
      <c r="H681">
        <f t="shared" si="32"/>
        <v>184.09230769230768</v>
      </c>
    </row>
    <row r="682" spans="1:8" x14ac:dyDescent="0.45">
      <c r="A682">
        <v>2018</v>
      </c>
      <c r="B682" t="s">
        <v>58</v>
      </c>
      <c r="C682">
        <v>8200</v>
      </c>
      <c r="D682">
        <v>2</v>
      </c>
      <c r="E682">
        <v>86.8</v>
      </c>
      <c r="F682" t="str">
        <f t="shared" si="30"/>
        <v>Suðurland</v>
      </c>
      <c r="G682">
        <f t="shared" si="31"/>
        <v>173.6</v>
      </c>
      <c r="H682">
        <f t="shared" si="32"/>
        <v>26.707692307692305</v>
      </c>
    </row>
    <row r="683" spans="1:8" x14ac:dyDescent="0.45">
      <c r="A683">
        <v>2019</v>
      </c>
      <c r="B683" t="s">
        <v>58</v>
      </c>
      <c r="C683">
        <v>8200</v>
      </c>
      <c r="D683">
        <v>4</v>
      </c>
      <c r="E683">
        <v>1235.33</v>
      </c>
      <c r="F683" t="str">
        <f t="shared" si="30"/>
        <v>Suðurland</v>
      </c>
      <c r="G683">
        <f t="shared" si="31"/>
        <v>4941.32</v>
      </c>
      <c r="H683">
        <f t="shared" si="32"/>
        <v>760.20307692307688</v>
      </c>
    </row>
    <row r="684" spans="1:8" x14ac:dyDescent="0.45">
      <c r="A684">
        <v>2020</v>
      </c>
      <c r="B684" t="s">
        <v>58</v>
      </c>
      <c r="C684">
        <v>8200</v>
      </c>
      <c r="D684">
        <v>33</v>
      </c>
      <c r="E684">
        <v>135.76</v>
      </c>
      <c r="F684" t="str">
        <f t="shared" si="30"/>
        <v>Suðurland</v>
      </c>
      <c r="G684">
        <f t="shared" si="31"/>
        <v>4480.08</v>
      </c>
      <c r="H684">
        <f t="shared" si="32"/>
        <v>689.24307692307696</v>
      </c>
    </row>
    <row r="685" spans="1:8" x14ac:dyDescent="0.45">
      <c r="A685">
        <v>2021</v>
      </c>
      <c r="B685" t="s">
        <v>58</v>
      </c>
      <c r="C685">
        <v>8200</v>
      </c>
      <c r="D685">
        <v>78</v>
      </c>
      <c r="E685">
        <v>44.92</v>
      </c>
      <c r="F685" t="str">
        <f t="shared" si="30"/>
        <v>Suðurland</v>
      </c>
      <c r="G685">
        <f t="shared" si="31"/>
        <v>3503.76</v>
      </c>
      <c r="H685">
        <f t="shared" si="32"/>
        <v>539.04000000000008</v>
      </c>
    </row>
    <row r="686" spans="1:8" x14ac:dyDescent="0.45">
      <c r="A686">
        <v>2022</v>
      </c>
      <c r="B686" t="s">
        <v>58</v>
      </c>
      <c r="C686">
        <v>8200</v>
      </c>
      <c r="D686">
        <v>36</v>
      </c>
      <c r="E686">
        <v>258.14</v>
      </c>
      <c r="F686" t="str">
        <f t="shared" si="30"/>
        <v>Suðurland</v>
      </c>
      <c r="G686">
        <f t="shared" si="31"/>
        <v>9293.0399999999991</v>
      </c>
      <c r="H686">
        <f t="shared" si="32"/>
        <v>1429.6984615384613</v>
      </c>
    </row>
    <row r="687" spans="1:8" x14ac:dyDescent="0.45">
      <c r="A687">
        <v>2023</v>
      </c>
      <c r="B687" t="s">
        <v>58</v>
      </c>
      <c r="C687">
        <v>8200</v>
      </c>
      <c r="D687">
        <v>97</v>
      </c>
      <c r="E687">
        <v>303.07</v>
      </c>
      <c r="F687" t="str">
        <f t="shared" si="30"/>
        <v>Suðurland</v>
      </c>
      <c r="G687">
        <f t="shared" si="31"/>
        <v>29397.79</v>
      </c>
      <c r="H687">
        <f t="shared" si="32"/>
        <v>4522.7369230769236</v>
      </c>
    </row>
    <row r="688" spans="1:8" x14ac:dyDescent="0.45">
      <c r="A688">
        <v>2024</v>
      </c>
      <c r="B688" t="s">
        <v>58</v>
      </c>
      <c r="C688">
        <v>8200</v>
      </c>
      <c r="D688">
        <v>53</v>
      </c>
      <c r="E688">
        <v>192.04</v>
      </c>
      <c r="F688" t="str">
        <f t="shared" si="30"/>
        <v>Suðurland</v>
      </c>
      <c r="G688">
        <f t="shared" si="31"/>
        <v>10178.119999999999</v>
      </c>
      <c r="H688">
        <f t="shared" si="32"/>
        <v>1565.8646153846153</v>
      </c>
    </row>
    <row r="689" spans="1:8" x14ac:dyDescent="0.45">
      <c r="A689">
        <v>2006</v>
      </c>
      <c r="B689" t="s">
        <v>59</v>
      </c>
      <c r="C689">
        <v>8401</v>
      </c>
      <c r="D689">
        <v>11</v>
      </c>
      <c r="E689">
        <v>359.41</v>
      </c>
      <c r="F689" t="str">
        <f t="shared" si="30"/>
        <v>Suðurland</v>
      </c>
      <c r="G689">
        <f t="shared" si="31"/>
        <v>3953.51</v>
      </c>
      <c r="H689">
        <f t="shared" si="32"/>
        <v>608.2323076923077</v>
      </c>
    </row>
    <row r="690" spans="1:8" x14ac:dyDescent="0.45">
      <c r="A690">
        <v>2007</v>
      </c>
      <c r="B690" t="s">
        <v>59</v>
      </c>
      <c r="C690">
        <v>8401</v>
      </c>
      <c r="D690">
        <v>5</v>
      </c>
      <c r="E690">
        <v>228.26</v>
      </c>
      <c r="F690" t="str">
        <f t="shared" si="30"/>
        <v>Suðurland</v>
      </c>
      <c r="G690">
        <f t="shared" si="31"/>
        <v>1141.3</v>
      </c>
      <c r="H690">
        <f t="shared" si="32"/>
        <v>175.58461538461538</v>
      </c>
    </row>
    <row r="691" spans="1:8" x14ac:dyDescent="0.45">
      <c r="A691">
        <v>2008</v>
      </c>
      <c r="B691" t="s">
        <v>59</v>
      </c>
      <c r="C691">
        <v>8401</v>
      </c>
      <c r="D691">
        <v>6</v>
      </c>
      <c r="E691">
        <v>410.75</v>
      </c>
      <c r="F691" t="str">
        <f t="shared" si="30"/>
        <v>Suðurland</v>
      </c>
      <c r="G691">
        <f t="shared" si="31"/>
        <v>2464.5</v>
      </c>
      <c r="H691">
        <f t="shared" si="32"/>
        <v>379.15384615384613</v>
      </c>
    </row>
    <row r="692" spans="1:8" x14ac:dyDescent="0.45">
      <c r="A692">
        <v>2009</v>
      </c>
      <c r="B692" t="s">
        <v>59</v>
      </c>
      <c r="C692">
        <v>8401</v>
      </c>
      <c r="D692">
        <v>2</v>
      </c>
      <c r="E692">
        <v>143.26</v>
      </c>
      <c r="F692" t="str">
        <f t="shared" si="30"/>
        <v>Suðurland</v>
      </c>
      <c r="G692">
        <f t="shared" si="31"/>
        <v>286.52</v>
      </c>
      <c r="H692">
        <f t="shared" si="32"/>
        <v>44.08</v>
      </c>
    </row>
    <row r="693" spans="1:8" x14ac:dyDescent="0.45">
      <c r="A693">
        <v>2010</v>
      </c>
      <c r="B693" t="s">
        <v>59</v>
      </c>
      <c r="C693">
        <v>8401</v>
      </c>
      <c r="D693">
        <v>2</v>
      </c>
      <c r="E693">
        <v>145.25</v>
      </c>
      <c r="F693" t="str">
        <f t="shared" si="30"/>
        <v>Suðurland</v>
      </c>
      <c r="G693">
        <f t="shared" si="31"/>
        <v>290.5</v>
      </c>
      <c r="H693">
        <f t="shared" si="32"/>
        <v>44.692307692307693</v>
      </c>
    </row>
    <row r="694" spans="1:8" x14ac:dyDescent="0.45">
      <c r="A694">
        <v>2011</v>
      </c>
      <c r="B694" t="s">
        <v>59</v>
      </c>
      <c r="C694">
        <v>8401</v>
      </c>
      <c r="D694">
        <v>1</v>
      </c>
      <c r="E694">
        <v>18.8</v>
      </c>
      <c r="F694" t="str">
        <f t="shared" si="30"/>
        <v>Suðurland</v>
      </c>
      <c r="G694">
        <f t="shared" si="31"/>
        <v>18.8</v>
      </c>
      <c r="H694">
        <f t="shared" si="32"/>
        <v>2.8923076923076922</v>
      </c>
    </row>
    <row r="695" spans="1:8" x14ac:dyDescent="0.45">
      <c r="A695">
        <v>2014</v>
      </c>
      <c r="B695" t="s">
        <v>59</v>
      </c>
      <c r="C695">
        <v>8401</v>
      </c>
      <c r="D695">
        <v>5</v>
      </c>
      <c r="E695">
        <v>798.89</v>
      </c>
      <c r="F695" t="str">
        <f t="shared" si="30"/>
        <v>Suðurland</v>
      </c>
      <c r="G695">
        <f t="shared" si="31"/>
        <v>3994.45</v>
      </c>
      <c r="H695">
        <f t="shared" si="32"/>
        <v>614.53076923076924</v>
      </c>
    </row>
    <row r="696" spans="1:8" x14ac:dyDescent="0.45">
      <c r="A696">
        <v>2015</v>
      </c>
      <c r="B696" t="s">
        <v>59</v>
      </c>
      <c r="C696">
        <v>8401</v>
      </c>
      <c r="D696">
        <v>9</v>
      </c>
      <c r="E696">
        <v>288.63</v>
      </c>
      <c r="F696" t="str">
        <f t="shared" si="30"/>
        <v>Suðurland</v>
      </c>
      <c r="G696">
        <f t="shared" si="31"/>
        <v>2597.67</v>
      </c>
      <c r="H696">
        <f t="shared" si="32"/>
        <v>399.64153846153846</v>
      </c>
    </row>
    <row r="697" spans="1:8" x14ac:dyDescent="0.45">
      <c r="A697">
        <v>2016</v>
      </c>
      <c r="B697" t="s">
        <v>59</v>
      </c>
      <c r="C697">
        <v>8401</v>
      </c>
      <c r="D697">
        <v>6</v>
      </c>
      <c r="E697">
        <v>1409.63</v>
      </c>
      <c r="F697" t="str">
        <f t="shared" si="30"/>
        <v>Suðurland</v>
      </c>
      <c r="G697">
        <f t="shared" si="31"/>
        <v>8457.7800000000007</v>
      </c>
      <c r="H697">
        <f t="shared" si="32"/>
        <v>1301.1969230769232</v>
      </c>
    </row>
    <row r="698" spans="1:8" x14ac:dyDescent="0.45">
      <c r="A698">
        <v>2017</v>
      </c>
      <c r="B698" t="s">
        <v>59</v>
      </c>
      <c r="C698">
        <v>8401</v>
      </c>
      <c r="D698">
        <v>9</v>
      </c>
      <c r="E698">
        <v>306.01</v>
      </c>
      <c r="F698" t="str">
        <f t="shared" si="30"/>
        <v>Suðurland</v>
      </c>
      <c r="G698">
        <f t="shared" si="31"/>
        <v>2754.09</v>
      </c>
      <c r="H698">
        <f t="shared" si="32"/>
        <v>423.70615384615388</v>
      </c>
    </row>
    <row r="699" spans="1:8" x14ac:dyDescent="0.45">
      <c r="A699">
        <v>2018</v>
      </c>
      <c r="B699" t="s">
        <v>59</v>
      </c>
      <c r="C699">
        <v>8401</v>
      </c>
      <c r="D699">
        <v>4</v>
      </c>
      <c r="E699">
        <v>47.69</v>
      </c>
      <c r="F699" t="str">
        <f t="shared" si="30"/>
        <v>Suðurland</v>
      </c>
      <c r="G699">
        <f t="shared" si="31"/>
        <v>190.76</v>
      </c>
      <c r="H699">
        <f t="shared" si="32"/>
        <v>29.347692307692306</v>
      </c>
    </row>
    <row r="700" spans="1:8" x14ac:dyDescent="0.45">
      <c r="A700">
        <v>2019</v>
      </c>
      <c r="B700" t="s">
        <v>59</v>
      </c>
      <c r="C700">
        <v>8401</v>
      </c>
      <c r="D700">
        <v>6</v>
      </c>
      <c r="E700">
        <v>222.66</v>
      </c>
      <c r="F700" t="str">
        <f t="shared" si="30"/>
        <v>Suðurland</v>
      </c>
      <c r="G700">
        <f t="shared" si="31"/>
        <v>1335.96</v>
      </c>
      <c r="H700">
        <f t="shared" si="32"/>
        <v>205.53230769230771</v>
      </c>
    </row>
    <row r="701" spans="1:8" x14ac:dyDescent="0.45">
      <c r="A701">
        <v>2020</v>
      </c>
      <c r="B701" t="s">
        <v>59</v>
      </c>
      <c r="C701">
        <v>8401</v>
      </c>
      <c r="D701">
        <v>3</v>
      </c>
      <c r="E701">
        <v>160.58000000000001</v>
      </c>
      <c r="F701" t="str">
        <f t="shared" si="30"/>
        <v>Suðurland</v>
      </c>
      <c r="G701">
        <f t="shared" si="31"/>
        <v>481.74</v>
      </c>
      <c r="H701">
        <f t="shared" si="32"/>
        <v>74.113846153846154</v>
      </c>
    </row>
    <row r="702" spans="1:8" x14ac:dyDescent="0.45">
      <c r="A702">
        <v>2021</v>
      </c>
      <c r="B702" t="s">
        <v>59</v>
      </c>
      <c r="C702">
        <v>8401</v>
      </c>
      <c r="D702">
        <v>6</v>
      </c>
      <c r="E702">
        <v>86.48</v>
      </c>
      <c r="F702" t="str">
        <f t="shared" si="30"/>
        <v>Suðurland</v>
      </c>
      <c r="G702">
        <f t="shared" si="31"/>
        <v>518.88</v>
      </c>
      <c r="H702">
        <f t="shared" si="32"/>
        <v>79.827692307692303</v>
      </c>
    </row>
    <row r="703" spans="1:8" x14ac:dyDescent="0.45">
      <c r="A703">
        <v>2022</v>
      </c>
      <c r="B703" t="s">
        <v>59</v>
      </c>
      <c r="C703">
        <v>8401</v>
      </c>
      <c r="D703">
        <v>2</v>
      </c>
      <c r="E703">
        <v>24.5</v>
      </c>
      <c r="F703" t="str">
        <f t="shared" si="30"/>
        <v>Suðurland</v>
      </c>
      <c r="G703">
        <f t="shared" si="31"/>
        <v>49</v>
      </c>
      <c r="H703">
        <f t="shared" si="32"/>
        <v>7.5384615384615383</v>
      </c>
    </row>
    <row r="704" spans="1:8" x14ac:dyDescent="0.45">
      <c r="A704">
        <v>2023</v>
      </c>
      <c r="B704" t="s">
        <v>59</v>
      </c>
      <c r="C704">
        <v>8401</v>
      </c>
      <c r="D704">
        <v>3</v>
      </c>
      <c r="E704">
        <v>64.12</v>
      </c>
      <c r="F704" t="str">
        <f t="shared" si="30"/>
        <v>Suðurland</v>
      </c>
      <c r="G704">
        <f t="shared" si="31"/>
        <v>192.36</v>
      </c>
      <c r="H704">
        <f t="shared" si="32"/>
        <v>29.593846153846155</v>
      </c>
    </row>
    <row r="705" spans="1:8" x14ac:dyDescent="0.45">
      <c r="A705">
        <v>2024</v>
      </c>
      <c r="B705" t="s">
        <v>59</v>
      </c>
      <c r="C705">
        <v>8401</v>
      </c>
      <c r="D705">
        <v>4</v>
      </c>
      <c r="E705">
        <v>1124.6300000000001</v>
      </c>
      <c r="F705" t="str">
        <f t="shared" si="30"/>
        <v>Suðurland</v>
      </c>
      <c r="G705">
        <f t="shared" si="31"/>
        <v>4498.5200000000004</v>
      </c>
      <c r="H705">
        <f t="shared" si="32"/>
        <v>692.08</v>
      </c>
    </row>
    <row r="706" spans="1:8" x14ac:dyDescent="0.45">
      <c r="A706">
        <v>2006</v>
      </c>
      <c r="B706" t="s">
        <v>60</v>
      </c>
      <c r="C706">
        <v>8508</v>
      </c>
      <c r="D706">
        <v>1</v>
      </c>
      <c r="E706">
        <v>470.7</v>
      </c>
      <c r="F706" t="str">
        <f t="shared" si="30"/>
        <v>Suðurland</v>
      </c>
      <c r="G706">
        <f t="shared" si="31"/>
        <v>470.7</v>
      </c>
      <c r="H706">
        <f t="shared" si="32"/>
        <v>72.41538461538461</v>
      </c>
    </row>
    <row r="707" spans="1:8" x14ac:dyDescent="0.45">
      <c r="A707">
        <v>2008</v>
      </c>
      <c r="B707" t="s">
        <v>60</v>
      </c>
      <c r="C707">
        <v>8508</v>
      </c>
      <c r="D707">
        <v>1</v>
      </c>
      <c r="E707">
        <v>454.1</v>
      </c>
      <c r="F707" t="str">
        <f t="shared" ref="F707:F770" si="33">IF(OR(B707="Reykjavíkurborg",B707="Kópavogsbær",B707="Seltjarnarnesbær",B707="Garðabær",B707="Hafnarfjarðarkaupstaður",B707="Mosfellsbær",B707="Kjósarhreppur"),"Höfuðborgarsvæðið",IF(OR(B707="Reykjanesbær",B707="Grindavíkurbær",B707="Sveitarfélagið Vogar",B707="Sveitarfélagið Álftanes",B707="Suðurnesjabær"),"Suðurnes",IF(OR(B707="Akraneskaupstaður",B707="Borgarbyggð",B707="Stykkishólmur",B707="Stykkishólmsbær",B707="Grundarfjarðarbær",B707="Snæfellsbær",B707="Eyja- og Miklaholtshreppur",B707="Skorradalshreppur",B707="Hvalfjarðarsveit",B707="Dalabyggð"),"Vesturland",IF(OR(B707="Ísafjarðarbær",B707="Bolungarvíkurkaupstaður",B707="Reykhólahreppur",B707="Vesturbyggð",B707="Súðavíkurhreppur",B707="Árneshreppur",B707="Kaldrananeshreppur",B707="Strandabyggð"),"Vestfirðir",IF(OR(B707="Skagafjörður",B707="Húnaþing vestra",B707="Sveitarfélagið Skagaströnd",B707="Húnabyggð"),"Norðurland vestra",IF(OR(B707="Akureyrarbær",B707="Akureyri",B707="Fjallabyggð",B707="Dalvíkurbyggð",B707="Eyjafjarðarsveit",B707="Hörgársveit",B707="Svalbarðsstrandarhreppur",B707="Grýtubakkahreppur",B707="Norðurþing",B707="Tjörneshreppur",B707="Þingeyjarsveit",B707="Langanesbyggð"),"Norðurland eystra",IF(OR(B707="Fjarðabyggð",B707="Fjarðarbyggð",B707="Múlaþing",B707="Vopnafjarðarhreppur",B707="Fljótsdalshreppur"),"Austurland",IF(OR(B707="Vestmannaeyjar",B707="Sveitarfélagið Árborg",B707="Sveitarfélagið Hornafjörður",B707="Mýrdalshreppur",B707="Skarftárhreppur",B707="Ásahreppur",B707="Rangárþing eystra",B707="Rangárþing ytra",B707="Hrunamannahreppur",B707="Hveragerði",B707="Sveitarfélagið Ölfus",B707="Grímsnes- og Grafningshreppur",B707="Skeiða- og Gnúpverjahreppur",B707="Bláskógabyggð",B707="Flóahreppur"),"Suðurland","Óþekkt"))))))))</f>
        <v>Suðurland</v>
      </c>
      <c r="G707">
        <f t="shared" ref="G707:G770" si="34">D707*E707</f>
        <v>454.1</v>
      </c>
      <c r="H707">
        <f t="shared" ref="H707:H770" si="35">G707/6.5</f>
        <v>69.861538461538458</v>
      </c>
    </row>
    <row r="708" spans="1:8" x14ac:dyDescent="0.45">
      <c r="A708">
        <v>2010</v>
      </c>
      <c r="B708" t="s">
        <v>60</v>
      </c>
      <c r="C708">
        <v>8508</v>
      </c>
      <c r="D708">
        <v>2</v>
      </c>
      <c r="E708">
        <v>207.1</v>
      </c>
      <c r="F708" t="str">
        <f t="shared" si="33"/>
        <v>Suðurland</v>
      </c>
      <c r="G708">
        <f t="shared" si="34"/>
        <v>414.2</v>
      </c>
      <c r="H708">
        <f t="shared" si="35"/>
        <v>63.723076923076924</v>
      </c>
    </row>
    <row r="709" spans="1:8" x14ac:dyDescent="0.45">
      <c r="A709">
        <v>2011</v>
      </c>
      <c r="B709" t="s">
        <v>60</v>
      </c>
      <c r="C709">
        <v>8508</v>
      </c>
      <c r="D709">
        <v>3</v>
      </c>
      <c r="E709">
        <v>375.87</v>
      </c>
      <c r="F709" t="str">
        <f t="shared" si="33"/>
        <v>Suðurland</v>
      </c>
      <c r="G709">
        <f t="shared" si="34"/>
        <v>1127.6100000000001</v>
      </c>
      <c r="H709">
        <f t="shared" si="35"/>
        <v>173.47846153846154</v>
      </c>
    </row>
    <row r="710" spans="1:8" x14ac:dyDescent="0.45">
      <c r="A710">
        <v>2012</v>
      </c>
      <c r="B710" t="s">
        <v>60</v>
      </c>
      <c r="C710">
        <v>8508</v>
      </c>
      <c r="D710">
        <v>1</v>
      </c>
      <c r="E710">
        <v>16.5</v>
      </c>
      <c r="F710" t="str">
        <f t="shared" si="33"/>
        <v>Suðurland</v>
      </c>
      <c r="G710">
        <f t="shared" si="34"/>
        <v>16.5</v>
      </c>
      <c r="H710">
        <f t="shared" si="35"/>
        <v>2.5384615384615383</v>
      </c>
    </row>
    <row r="711" spans="1:8" x14ac:dyDescent="0.45">
      <c r="A711">
        <v>2013</v>
      </c>
      <c r="B711" t="s">
        <v>60</v>
      </c>
      <c r="C711">
        <v>8508</v>
      </c>
      <c r="D711">
        <v>3</v>
      </c>
      <c r="E711">
        <v>860.08</v>
      </c>
      <c r="F711" t="str">
        <f t="shared" si="33"/>
        <v>Suðurland</v>
      </c>
      <c r="G711">
        <f t="shared" si="34"/>
        <v>2580.2400000000002</v>
      </c>
      <c r="H711">
        <f t="shared" si="35"/>
        <v>396.96000000000004</v>
      </c>
    </row>
    <row r="712" spans="1:8" x14ac:dyDescent="0.45">
      <c r="A712">
        <v>2014</v>
      </c>
      <c r="B712" t="s">
        <v>60</v>
      </c>
      <c r="C712">
        <v>8508</v>
      </c>
      <c r="D712">
        <v>2</v>
      </c>
      <c r="E712">
        <v>271.2</v>
      </c>
      <c r="F712" t="str">
        <f t="shared" si="33"/>
        <v>Suðurland</v>
      </c>
      <c r="G712">
        <f t="shared" si="34"/>
        <v>542.4</v>
      </c>
      <c r="H712">
        <f t="shared" si="35"/>
        <v>83.446153846153848</v>
      </c>
    </row>
    <row r="713" spans="1:8" x14ac:dyDescent="0.45">
      <c r="A713">
        <v>2015</v>
      </c>
      <c r="B713" t="s">
        <v>60</v>
      </c>
      <c r="C713">
        <v>8508</v>
      </c>
      <c r="D713">
        <v>5</v>
      </c>
      <c r="E713">
        <v>81.180000000000007</v>
      </c>
      <c r="F713" t="str">
        <f t="shared" si="33"/>
        <v>Suðurland</v>
      </c>
      <c r="G713">
        <f t="shared" si="34"/>
        <v>405.90000000000003</v>
      </c>
      <c r="H713">
        <f t="shared" si="35"/>
        <v>62.446153846153848</v>
      </c>
    </row>
    <row r="714" spans="1:8" x14ac:dyDescent="0.45">
      <c r="A714">
        <v>2016</v>
      </c>
      <c r="B714" t="s">
        <v>60</v>
      </c>
      <c r="C714">
        <v>8508</v>
      </c>
      <c r="D714">
        <v>4</v>
      </c>
      <c r="E714">
        <v>566.32000000000005</v>
      </c>
      <c r="F714" t="str">
        <f t="shared" si="33"/>
        <v>Suðurland</v>
      </c>
      <c r="G714">
        <f t="shared" si="34"/>
        <v>2265.2800000000002</v>
      </c>
      <c r="H714">
        <f t="shared" si="35"/>
        <v>348.50461538461542</v>
      </c>
    </row>
    <row r="715" spans="1:8" x14ac:dyDescent="0.45">
      <c r="A715">
        <v>2017</v>
      </c>
      <c r="B715" t="s">
        <v>60</v>
      </c>
      <c r="C715">
        <v>8508</v>
      </c>
      <c r="D715">
        <v>3</v>
      </c>
      <c r="E715">
        <v>123.1</v>
      </c>
      <c r="F715" t="str">
        <f t="shared" si="33"/>
        <v>Suðurland</v>
      </c>
      <c r="G715">
        <f t="shared" si="34"/>
        <v>369.29999999999995</v>
      </c>
      <c r="H715">
        <f t="shared" si="35"/>
        <v>56.815384615384609</v>
      </c>
    </row>
    <row r="716" spans="1:8" x14ac:dyDescent="0.45">
      <c r="A716">
        <v>2018</v>
      </c>
      <c r="B716" t="s">
        <v>60</v>
      </c>
      <c r="C716">
        <v>8508</v>
      </c>
      <c r="D716">
        <v>1</v>
      </c>
      <c r="E716">
        <v>3079.8</v>
      </c>
      <c r="F716" t="str">
        <f t="shared" si="33"/>
        <v>Suðurland</v>
      </c>
      <c r="G716">
        <f t="shared" si="34"/>
        <v>3079.8</v>
      </c>
      <c r="H716">
        <f t="shared" si="35"/>
        <v>473.81538461538463</v>
      </c>
    </row>
    <row r="717" spans="1:8" x14ac:dyDescent="0.45">
      <c r="A717">
        <v>2019</v>
      </c>
      <c r="B717" t="s">
        <v>60</v>
      </c>
      <c r="C717">
        <v>8508</v>
      </c>
      <c r="D717">
        <v>4</v>
      </c>
      <c r="E717">
        <v>481</v>
      </c>
      <c r="F717" t="str">
        <f t="shared" si="33"/>
        <v>Suðurland</v>
      </c>
      <c r="G717">
        <f t="shared" si="34"/>
        <v>1924</v>
      </c>
      <c r="H717">
        <f t="shared" si="35"/>
        <v>296</v>
      </c>
    </row>
    <row r="718" spans="1:8" x14ac:dyDescent="0.45">
      <c r="A718">
        <v>2021</v>
      </c>
      <c r="B718" t="s">
        <v>60</v>
      </c>
      <c r="C718">
        <v>8508</v>
      </c>
      <c r="D718">
        <v>3</v>
      </c>
      <c r="E718">
        <v>79.53</v>
      </c>
      <c r="F718" t="str">
        <f t="shared" si="33"/>
        <v>Suðurland</v>
      </c>
      <c r="G718">
        <f t="shared" si="34"/>
        <v>238.59</v>
      </c>
      <c r="H718">
        <f t="shared" si="35"/>
        <v>36.706153846153846</v>
      </c>
    </row>
    <row r="719" spans="1:8" x14ac:dyDescent="0.45">
      <c r="A719">
        <v>2022</v>
      </c>
      <c r="B719" t="s">
        <v>60</v>
      </c>
      <c r="C719">
        <v>8508</v>
      </c>
      <c r="D719">
        <v>2</v>
      </c>
      <c r="E719">
        <v>72.8</v>
      </c>
      <c r="F719" t="str">
        <f t="shared" si="33"/>
        <v>Suðurland</v>
      </c>
      <c r="G719">
        <f t="shared" si="34"/>
        <v>145.6</v>
      </c>
      <c r="H719">
        <f t="shared" si="35"/>
        <v>22.4</v>
      </c>
    </row>
    <row r="720" spans="1:8" x14ac:dyDescent="0.45">
      <c r="A720">
        <v>2023</v>
      </c>
      <c r="B720" t="s">
        <v>60</v>
      </c>
      <c r="C720">
        <v>8508</v>
      </c>
      <c r="D720">
        <v>5</v>
      </c>
      <c r="E720">
        <v>203.07</v>
      </c>
      <c r="F720" t="str">
        <f t="shared" si="33"/>
        <v>Suðurland</v>
      </c>
      <c r="G720">
        <f t="shared" si="34"/>
        <v>1015.3499999999999</v>
      </c>
      <c r="H720">
        <f t="shared" si="35"/>
        <v>156.2076923076923</v>
      </c>
    </row>
    <row r="721" spans="1:8" x14ac:dyDescent="0.45">
      <c r="A721">
        <v>2024</v>
      </c>
      <c r="B721" t="s">
        <v>60</v>
      </c>
      <c r="C721">
        <v>8508</v>
      </c>
      <c r="D721">
        <v>15</v>
      </c>
      <c r="E721">
        <v>127.36</v>
      </c>
      <c r="F721" t="str">
        <f t="shared" si="33"/>
        <v>Suðurland</v>
      </c>
      <c r="G721">
        <f t="shared" si="34"/>
        <v>1910.4</v>
      </c>
      <c r="H721">
        <f t="shared" si="35"/>
        <v>293.90769230769234</v>
      </c>
    </row>
    <row r="722" spans="1:8" x14ac:dyDescent="0.45">
      <c r="A722">
        <v>2006</v>
      </c>
      <c r="B722" t="s">
        <v>61</v>
      </c>
      <c r="C722">
        <v>8509</v>
      </c>
      <c r="D722">
        <v>1</v>
      </c>
      <c r="E722">
        <v>201.6</v>
      </c>
      <c r="F722" t="str">
        <f t="shared" si="33"/>
        <v>Suðurland</v>
      </c>
      <c r="G722">
        <f t="shared" si="34"/>
        <v>201.6</v>
      </c>
      <c r="H722">
        <f t="shared" si="35"/>
        <v>31.015384615384615</v>
      </c>
    </row>
    <row r="723" spans="1:8" x14ac:dyDescent="0.45">
      <c r="A723">
        <v>2007</v>
      </c>
      <c r="B723" t="s">
        <v>61</v>
      </c>
      <c r="C723">
        <v>8509</v>
      </c>
      <c r="D723">
        <v>1</v>
      </c>
      <c r="E723">
        <v>1098.5</v>
      </c>
      <c r="F723" t="str">
        <f t="shared" si="33"/>
        <v>Suðurland</v>
      </c>
      <c r="G723">
        <f t="shared" si="34"/>
        <v>1098.5</v>
      </c>
      <c r="H723">
        <f t="shared" si="35"/>
        <v>169</v>
      </c>
    </row>
    <row r="724" spans="1:8" x14ac:dyDescent="0.45">
      <c r="A724">
        <v>2008</v>
      </c>
      <c r="B724" t="s">
        <v>61</v>
      </c>
      <c r="C724">
        <v>8509</v>
      </c>
      <c r="D724">
        <v>5</v>
      </c>
      <c r="E724">
        <v>279.7</v>
      </c>
      <c r="F724" t="str">
        <f t="shared" si="33"/>
        <v>Suðurland</v>
      </c>
      <c r="G724">
        <f t="shared" si="34"/>
        <v>1398.5</v>
      </c>
      <c r="H724">
        <f t="shared" si="35"/>
        <v>215.15384615384616</v>
      </c>
    </row>
    <row r="725" spans="1:8" x14ac:dyDescent="0.45">
      <c r="A725">
        <v>2009</v>
      </c>
      <c r="B725" t="s">
        <v>61</v>
      </c>
      <c r="C725">
        <v>8509</v>
      </c>
      <c r="D725">
        <v>1</v>
      </c>
      <c r="E725">
        <v>2056.8000000000002</v>
      </c>
      <c r="F725" t="str">
        <f t="shared" si="33"/>
        <v>Suðurland</v>
      </c>
      <c r="G725">
        <f t="shared" si="34"/>
        <v>2056.8000000000002</v>
      </c>
      <c r="H725">
        <f t="shared" si="35"/>
        <v>316.43076923076927</v>
      </c>
    </row>
    <row r="726" spans="1:8" x14ac:dyDescent="0.45">
      <c r="A726">
        <v>2011</v>
      </c>
      <c r="B726" t="s">
        <v>61</v>
      </c>
      <c r="C726">
        <v>8509</v>
      </c>
      <c r="D726">
        <v>1</v>
      </c>
      <c r="E726">
        <v>14.9</v>
      </c>
      <c r="F726" t="str">
        <f t="shared" si="33"/>
        <v>Suðurland</v>
      </c>
      <c r="G726">
        <f t="shared" si="34"/>
        <v>14.9</v>
      </c>
      <c r="H726">
        <f t="shared" si="35"/>
        <v>2.2923076923076922</v>
      </c>
    </row>
    <row r="727" spans="1:8" x14ac:dyDescent="0.45">
      <c r="A727">
        <v>2012</v>
      </c>
      <c r="B727" t="s">
        <v>61</v>
      </c>
      <c r="C727">
        <v>8509</v>
      </c>
      <c r="D727">
        <v>2</v>
      </c>
      <c r="E727">
        <v>281.10000000000002</v>
      </c>
      <c r="F727" t="str">
        <f t="shared" si="33"/>
        <v>Suðurland</v>
      </c>
      <c r="G727">
        <f t="shared" si="34"/>
        <v>562.20000000000005</v>
      </c>
      <c r="H727">
        <f t="shared" si="35"/>
        <v>86.492307692307705</v>
      </c>
    </row>
    <row r="728" spans="1:8" x14ac:dyDescent="0.45">
      <c r="A728">
        <v>2014</v>
      </c>
      <c r="B728" t="s">
        <v>61</v>
      </c>
      <c r="C728">
        <v>8509</v>
      </c>
      <c r="D728">
        <v>4</v>
      </c>
      <c r="E728">
        <v>134.83000000000001</v>
      </c>
      <c r="F728" t="str">
        <f t="shared" si="33"/>
        <v>Suðurland</v>
      </c>
      <c r="G728">
        <f t="shared" si="34"/>
        <v>539.32000000000005</v>
      </c>
      <c r="H728">
        <f t="shared" si="35"/>
        <v>82.972307692307695</v>
      </c>
    </row>
    <row r="729" spans="1:8" x14ac:dyDescent="0.45">
      <c r="A729">
        <v>2015</v>
      </c>
      <c r="B729" t="s">
        <v>61</v>
      </c>
      <c r="C729">
        <v>8509</v>
      </c>
      <c r="D729">
        <v>6</v>
      </c>
      <c r="E729">
        <v>41.96</v>
      </c>
      <c r="F729" t="str">
        <f t="shared" si="33"/>
        <v>Suðurland</v>
      </c>
      <c r="G729">
        <f t="shared" si="34"/>
        <v>251.76</v>
      </c>
      <c r="H729">
        <f t="shared" si="35"/>
        <v>38.732307692307693</v>
      </c>
    </row>
    <row r="730" spans="1:8" x14ac:dyDescent="0.45">
      <c r="A730">
        <v>2016</v>
      </c>
      <c r="B730" t="s">
        <v>61</v>
      </c>
      <c r="C730">
        <v>8509</v>
      </c>
      <c r="D730">
        <v>3</v>
      </c>
      <c r="E730">
        <v>14.6</v>
      </c>
      <c r="F730" t="str">
        <f t="shared" si="33"/>
        <v>Suðurland</v>
      </c>
      <c r="G730">
        <f t="shared" si="34"/>
        <v>43.8</v>
      </c>
      <c r="H730">
        <f t="shared" si="35"/>
        <v>6.7384615384615376</v>
      </c>
    </row>
    <row r="731" spans="1:8" x14ac:dyDescent="0.45">
      <c r="A731">
        <v>2017</v>
      </c>
      <c r="B731" t="s">
        <v>61</v>
      </c>
      <c r="C731">
        <v>8509</v>
      </c>
      <c r="D731">
        <v>2</v>
      </c>
      <c r="E731">
        <v>356.6</v>
      </c>
      <c r="F731" t="str">
        <f t="shared" si="33"/>
        <v>Suðurland</v>
      </c>
      <c r="G731">
        <f t="shared" si="34"/>
        <v>713.2</v>
      </c>
      <c r="H731">
        <f t="shared" si="35"/>
        <v>109.72307692307693</v>
      </c>
    </row>
    <row r="732" spans="1:8" x14ac:dyDescent="0.45">
      <c r="A732">
        <v>2018</v>
      </c>
      <c r="B732" t="s">
        <v>61</v>
      </c>
      <c r="C732">
        <v>8509</v>
      </c>
      <c r="D732">
        <v>1</v>
      </c>
      <c r="E732">
        <v>113.9</v>
      </c>
      <c r="F732" t="str">
        <f t="shared" si="33"/>
        <v>Suðurland</v>
      </c>
      <c r="G732">
        <f t="shared" si="34"/>
        <v>113.9</v>
      </c>
      <c r="H732">
        <f t="shared" si="35"/>
        <v>17.523076923076925</v>
      </c>
    </row>
    <row r="733" spans="1:8" x14ac:dyDescent="0.45">
      <c r="A733">
        <v>2019</v>
      </c>
      <c r="B733" t="s">
        <v>61</v>
      </c>
      <c r="C733">
        <v>8509</v>
      </c>
      <c r="D733">
        <v>3</v>
      </c>
      <c r="E733">
        <v>88.77</v>
      </c>
      <c r="F733" t="str">
        <f t="shared" si="33"/>
        <v>Suðurland</v>
      </c>
      <c r="G733">
        <f t="shared" si="34"/>
        <v>266.31</v>
      </c>
      <c r="H733">
        <f t="shared" si="35"/>
        <v>40.970769230769228</v>
      </c>
    </row>
    <row r="734" spans="1:8" x14ac:dyDescent="0.45">
      <c r="A734">
        <v>2020</v>
      </c>
      <c r="B734" t="s">
        <v>61</v>
      </c>
      <c r="C734">
        <v>8509</v>
      </c>
      <c r="D734">
        <v>3</v>
      </c>
      <c r="E734">
        <v>39.61</v>
      </c>
      <c r="F734" t="str">
        <f t="shared" si="33"/>
        <v>Suðurland</v>
      </c>
      <c r="G734">
        <f t="shared" si="34"/>
        <v>118.83</v>
      </c>
      <c r="H734">
        <f t="shared" si="35"/>
        <v>18.28153846153846</v>
      </c>
    </row>
    <row r="735" spans="1:8" x14ac:dyDescent="0.45">
      <c r="A735">
        <v>2021</v>
      </c>
      <c r="B735" t="s">
        <v>61</v>
      </c>
      <c r="C735">
        <v>8509</v>
      </c>
      <c r="D735">
        <v>3</v>
      </c>
      <c r="E735">
        <v>409.07</v>
      </c>
      <c r="F735" t="str">
        <f t="shared" si="33"/>
        <v>Suðurland</v>
      </c>
      <c r="G735">
        <f t="shared" si="34"/>
        <v>1227.21</v>
      </c>
      <c r="H735">
        <f t="shared" si="35"/>
        <v>188.80153846153846</v>
      </c>
    </row>
    <row r="736" spans="1:8" x14ac:dyDescent="0.45">
      <c r="A736">
        <v>2022</v>
      </c>
      <c r="B736" t="s">
        <v>61</v>
      </c>
      <c r="C736">
        <v>8509</v>
      </c>
      <c r="D736">
        <v>5</v>
      </c>
      <c r="E736">
        <v>66.599999999999994</v>
      </c>
      <c r="F736" t="str">
        <f t="shared" si="33"/>
        <v>Suðurland</v>
      </c>
      <c r="G736">
        <f t="shared" si="34"/>
        <v>333</v>
      </c>
      <c r="H736">
        <f t="shared" si="35"/>
        <v>51.230769230769234</v>
      </c>
    </row>
    <row r="737" spans="1:8" x14ac:dyDescent="0.45">
      <c r="A737">
        <v>2023</v>
      </c>
      <c r="B737" t="s">
        <v>61</v>
      </c>
      <c r="C737">
        <v>8509</v>
      </c>
      <c r="D737">
        <v>4</v>
      </c>
      <c r="E737">
        <v>58.02</v>
      </c>
      <c r="F737" t="str">
        <f t="shared" si="33"/>
        <v>Suðurland</v>
      </c>
      <c r="G737">
        <f t="shared" si="34"/>
        <v>232.08</v>
      </c>
      <c r="H737">
        <f t="shared" si="35"/>
        <v>35.704615384615387</v>
      </c>
    </row>
    <row r="738" spans="1:8" x14ac:dyDescent="0.45">
      <c r="A738">
        <v>2007</v>
      </c>
      <c r="B738" t="s">
        <v>62</v>
      </c>
      <c r="C738">
        <v>8610</v>
      </c>
      <c r="D738">
        <v>1</v>
      </c>
      <c r="E738">
        <v>518.79999999999995</v>
      </c>
      <c r="F738" t="str">
        <f t="shared" si="33"/>
        <v>Suðurland</v>
      </c>
      <c r="G738">
        <f t="shared" si="34"/>
        <v>518.79999999999995</v>
      </c>
      <c r="H738">
        <f t="shared" si="35"/>
        <v>79.815384615384602</v>
      </c>
    </row>
    <row r="739" spans="1:8" x14ac:dyDescent="0.45">
      <c r="A739">
        <v>2008</v>
      </c>
      <c r="B739" t="s">
        <v>62</v>
      </c>
      <c r="C739">
        <v>8610</v>
      </c>
      <c r="D739">
        <v>1</v>
      </c>
      <c r="E739">
        <v>724.7</v>
      </c>
      <c r="F739" t="str">
        <f t="shared" si="33"/>
        <v>Suðurland</v>
      </c>
      <c r="G739">
        <f t="shared" si="34"/>
        <v>724.7</v>
      </c>
      <c r="H739">
        <f t="shared" si="35"/>
        <v>111.4923076923077</v>
      </c>
    </row>
    <row r="740" spans="1:8" x14ac:dyDescent="0.45">
      <c r="A740">
        <v>2009</v>
      </c>
      <c r="B740" t="s">
        <v>62</v>
      </c>
      <c r="C740">
        <v>8610</v>
      </c>
      <c r="D740">
        <v>1</v>
      </c>
      <c r="E740">
        <v>23</v>
      </c>
      <c r="F740" t="str">
        <f t="shared" si="33"/>
        <v>Suðurland</v>
      </c>
      <c r="G740">
        <f t="shared" si="34"/>
        <v>23</v>
      </c>
      <c r="H740">
        <f t="shared" si="35"/>
        <v>3.5384615384615383</v>
      </c>
    </row>
    <row r="741" spans="1:8" x14ac:dyDescent="0.45">
      <c r="A741">
        <v>2010</v>
      </c>
      <c r="B741" t="s">
        <v>62</v>
      </c>
      <c r="C741">
        <v>8610</v>
      </c>
      <c r="D741">
        <v>1</v>
      </c>
      <c r="E741">
        <v>168</v>
      </c>
      <c r="F741" t="str">
        <f t="shared" si="33"/>
        <v>Suðurland</v>
      </c>
      <c r="G741">
        <f t="shared" si="34"/>
        <v>168</v>
      </c>
      <c r="H741">
        <f t="shared" si="35"/>
        <v>25.846153846153847</v>
      </c>
    </row>
    <row r="742" spans="1:8" x14ac:dyDescent="0.45">
      <c r="A742">
        <v>2012</v>
      </c>
      <c r="B742" t="s">
        <v>62</v>
      </c>
      <c r="C742">
        <v>8610</v>
      </c>
      <c r="D742">
        <v>1</v>
      </c>
      <c r="E742">
        <v>24.1</v>
      </c>
      <c r="F742" t="str">
        <f t="shared" si="33"/>
        <v>Suðurland</v>
      </c>
      <c r="G742">
        <f t="shared" si="34"/>
        <v>24.1</v>
      </c>
      <c r="H742">
        <f t="shared" si="35"/>
        <v>3.7076923076923078</v>
      </c>
    </row>
    <row r="743" spans="1:8" x14ac:dyDescent="0.45">
      <c r="A743">
        <v>2013</v>
      </c>
      <c r="B743" t="s">
        <v>62</v>
      </c>
      <c r="C743">
        <v>8610</v>
      </c>
      <c r="D743">
        <v>2</v>
      </c>
      <c r="E743">
        <v>1930.03</v>
      </c>
      <c r="F743" t="str">
        <f t="shared" si="33"/>
        <v>Suðurland</v>
      </c>
      <c r="G743">
        <f t="shared" si="34"/>
        <v>3860.06</v>
      </c>
      <c r="H743">
        <f t="shared" si="35"/>
        <v>593.85538461538465</v>
      </c>
    </row>
    <row r="744" spans="1:8" x14ac:dyDescent="0.45">
      <c r="A744">
        <v>2014</v>
      </c>
      <c r="B744" t="s">
        <v>62</v>
      </c>
      <c r="C744">
        <v>8610</v>
      </c>
      <c r="D744">
        <v>1</v>
      </c>
      <c r="E744">
        <v>293.8</v>
      </c>
      <c r="F744" t="str">
        <f t="shared" si="33"/>
        <v>Suðurland</v>
      </c>
      <c r="G744">
        <f t="shared" si="34"/>
        <v>293.8</v>
      </c>
      <c r="H744">
        <f t="shared" si="35"/>
        <v>45.2</v>
      </c>
    </row>
    <row r="745" spans="1:8" x14ac:dyDescent="0.45">
      <c r="A745">
        <v>2016</v>
      </c>
      <c r="B745" t="s">
        <v>62</v>
      </c>
      <c r="C745">
        <v>8610</v>
      </c>
      <c r="D745">
        <v>3</v>
      </c>
      <c r="E745">
        <v>76.33</v>
      </c>
      <c r="F745" t="str">
        <f t="shared" si="33"/>
        <v>Suðurland</v>
      </c>
      <c r="G745">
        <f t="shared" si="34"/>
        <v>228.99</v>
      </c>
      <c r="H745">
        <f t="shared" si="35"/>
        <v>35.229230769230767</v>
      </c>
    </row>
    <row r="746" spans="1:8" x14ac:dyDescent="0.45">
      <c r="A746">
        <v>2018</v>
      </c>
      <c r="B746" t="s">
        <v>62</v>
      </c>
      <c r="C746">
        <v>8610</v>
      </c>
      <c r="D746">
        <v>1</v>
      </c>
      <c r="E746">
        <v>9.07</v>
      </c>
      <c r="F746" t="str">
        <f t="shared" si="33"/>
        <v>Suðurland</v>
      </c>
      <c r="G746">
        <f t="shared" si="34"/>
        <v>9.07</v>
      </c>
      <c r="H746">
        <f t="shared" si="35"/>
        <v>1.3953846153846154</v>
      </c>
    </row>
    <row r="747" spans="1:8" x14ac:dyDescent="0.45">
      <c r="A747">
        <v>2019</v>
      </c>
      <c r="B747" t="s">
        <v>62</v>
      </c>
      <c r="C747">
        <v>8610</v>
      </c>
      <c r="D747">
        <v>2</v>
      </c>
      <c r="E747">
        <v>109</v>
      </c>
      <c r="F747" t="str">
        <f t="shared" si="33"/>
        <v>Suðurland</v>
      </c>
      <c r="G747">
        <f t="shared" si="34"/>
        <v>218</v>
      </c>
      <c r="H747">
        <f t="shared" si="35"/>
        <v>33.53846153846154</v>
      </c>
    </row>
    <row r="748" spans="1:8" x14ac:dyDescent="0.45">
      <c r="A748">
        <v>2020</v>
      </c>
      <c r="B748" t="s">
        <v>62</v>
      </c>
      <c r="C748">
        <v>8610</v>
      </c>
      <c r="D748">
        <v>1</v>
      </c>
      <c r="E748">
        <v>1765.8</v>
      </c>
      <c r="F748" t="str">
        <f t="shared" si="33"/>
        <v>Suðurland</v>
      </c>
      <c r="G748">
        <f t="shared" si="34"/>
        <v>1765.8</v>
      </c>
      <c r="H748">
        <f t="shared" si="35"/>
        <v>271.66153846153844</v>
      </c>
    </row>
    <row r="749" spans="1:8" x14ac:dyDescent="0.45">
      <c r="A749">
        <v>2022</v>
      </c>
      <c r="B749" t="s">
        <v>62</v>
      </c>
      <c r="C749">
        <v>8610</v>
      </c>
      <c r="D749">
        <v>3</v>
      </c>
      <c r="E749">
        <v>60.56</v>
      </c>
      <c r="F749" t="str">
        <f t="shared" si="33"/>
        <v>Suðurland</v>
      </c>
      <c r="G749">
        <f t="shared" si="34"/>
        <v>181.68</v>
      </c>
      <c r="H749">
        <f t="shared" si="35"/>
        <v>27.950769230769232</v>
      </c>
    </row>
    <row r="750" spans="1:8" x14ac:dyDescent="0.45">
      <c r="A750">
        <v>2023</v>
      </c>
      <c r="B750" t="s">
        <v>62</v>
      </c>
      <c r="C750">
        <v>8610</v>
      </c>
      <c r="D750">
        <v>2</v>
      </c>
      <c r="E750">
        <v>122.53</v>
      </c>
      <c r="F750" t="str">
        <f t="shared" si="33"/>
        <v>Suðurland</v>
      </c>
      <c r="G750">
        <f t="shared" si="34"/>
        <v>245.06</v>
      </c>
      <c r="H750">
        <f t="shared" si="35"/>
        <v>37.701538461538462</v>
      </c>
    </row>
    <row r="751" spans="1:8" x14ac:dyDescent="0.45">
      <c r="A751">
        <v>2024</v>
      </c>
      <c r="B751" t="s">
        <v>62</v>
      </c>
      <c r="C751">
        <v>8610</v>
      </c>
      <c r="D751">
        <v>1</v>
      </c>
      <c r="E751">
        <v>32.53</v>
      </c>
      <c r="F751" t="str">
        <f t="shared" si="33"/>
        <v>Suðurland</v>
      </c>
      <c r="G751">
        <f t="shared" si="34"/>
        <v>32.53</v>
      </c>
      <c r="H751">
        <f t="shared" si="35"/>
        <v>5.0046153846153851</v>
      </c>
    </row>
    <row r="752" spans="1:8" x14ac:dyDescent="0.45">
      <c r="A752">
        <v>2007</v>
      </c>
      <c r="B752" t="s">
        <v>63</v>
      </c>
      <c r="C752">
        <v>8613</v>
      </c>
      <c r="D752">
        <v>3</v>
      </c>
      <c r="E752">
        <v>1244.9000000000001</v>
      </c>
      <c r="F752" t="str">
        <f t="shared" si="33"/>
        <v>Suðurland</v>
      </c>
      <c r="G752">
        <f t="shared" si="34"/>
        <v>3734.7000000000003</v>
      </c>
      <c r="H752">
        <f t="shared" si="35"/>
        <v>574.56923076923078</v>
      </c>
    </row>
    <row r="753" spans="1:8" x14ac:dyDescent="0.45">
      <c r="A753">
        <v>2008</v>
      </c>
      <c r="B753" t="s">
        <v>63</v>
      </c>
      <c r="C753">
        <v>8613</v>
      </c>
      <c r="D753">
        <v>4</v>
      </c>
      <c r="E753">
        <v>549.48</v>
      </c>
      <c r="F753" t="str">
        <f t="shared" si="33"/>
        <v>Suðurland</v>
      </c>
      <c r="G753">
        <f t="shared" si="34"/>
        <v>2197.92</v>
      </c>
      <c r="H753">
        <f t="shared" si="35"/>
        <v>338.14153846153846</v>
      </c>
    </row>
    <row r="754" spans="1:8" x14ac:dyDescent="0.45">
      <c r="A754">
        <v>2009</v>
      </c>
      <c r="B754" t="s">
        <v>63</v>
      </c>
      <c r="C754">
        <v>8613</v>
      </c>
      <c r="D754">
        <v>6</v>
      </c>
      <c r="E754">
        <v>459.69</v>
      </c>
      <c r="F754" t="str">
        <f t="shared" si="33"/>
        <v>Suðurland</v>
      </c>
      <c r="G754">
        <f t="shared" si="34"/>
        <v>2758.14</v>
      </c>
      <c r="H754">
        <f t="shared" si="35"/>
        <v>424.32923076923078</v>
      </c>
    </row>
    <row r="755" spans="1:8" x14ac:dyDescent="0.45">
      <c r="A755">
        <v>2010</v>
      </c>
      <c r="B755" t="s">
        <v>63</v>
      </c>
      <c r="C755">
        <v>8613</v>
      </c>
      <c r="D755">
        <v>3</v>
      </c>
      <c r="E755">
        <v>319.57</v>
      </c>
      <c r="F755" t="str">
        <f t="shared" si="33"/>
        <v>Suðurland</v>
      </c>
      <c r="G755">
        <f t="shared" si="34"/>
        <v>958.71</v>
      </c>
      <c r="H755">
        <f t="shared" si="35"/>
        <v>147.49384615384616</v>
      </c>
    </row>
    <row r="756" spans="1:8" x14ac:dyDescent="0.45">
      <c r="A756">
        <v>2011</v>
      </c>
      <c r="B756" t="s">
        <v>63</v>
      </c>
      <c r="C756">
        <v>8613</v>
      </c>
      <c r="D756">
        <v>7</v>
      </c>
      <c r="E756">
        <v>91.31</v>
      </c>
      <c r="F756" t="str">
        <f t="shared" si="33"/>
        <v>Suðurland</v>
      </c>
      <c r="G756">
        <f t="shared" si="34"/>
        <v>639.17000000000007</v>
      </c>
      <c r="H756">
        <f t="shared" si="35"/>
        <v>98.333846153846167</v>
      </c>
    </row>
    <row r="757" spans="1:8" x14ac:dyDescent="0.45">
      <c r="A757">
        <v>2013</v>
      </c>
      <c r="B757" t="s">
        <v>63</v>
      </c>
      <c r="C757">
        <v>8613</v>
      </c>
      <c r="D757">
        <v>2</v>
      </c>
      <c r="E757">
        <v>343.4</v>
      </c>
      <c r="F757" t="str">
        <f t="shared" si="33"/>
        <v>Suðurland</v>
      </c>
      <c r="G757">
        <f t="shared" si="34"/>
        <v>686.8</v>
      </c>
      <c r="H757">
        <f t="shared" si="35"/>
        <v>105.66153846153846</v>
      </c>
    </row>
    <row r="758" spans="1:8" x14ac:dyDescent="0.45">
      <c r="A758">
        <v>2014</v>
      </c>
      <c r="B758" t="s">
        <v>63</v>
      </c>
      <c r="C758">
        <v>8613</v>
      </c>
      <c r="D758">
        <v>3</v>
      </c>
      <c r="E758">
        <v>247.7</v>
      </c>
      <c r="F758" t="str">
        <f t="shared" si="33"/>
        <v>Suðurland</v>
      </c>
      <c r="G758">
        <f t="shared" si="34"/>
        <v>743.09999999999991</v>
      </c>
      <c r="H758">
        <f t="shared" si="35"/>
        <v>114.32307692307691</v>
      </c>
    </row>
    <row r="759" spans="1:8" x14ac:dyDescent="0.45">
      <c r="A759">
        <v>2015</v>
      </c>
      <c r="B759" t="s">
        <v>63</v>
      </c>
      <c r="C759">
        <v>8613</v>
      </c>
      <c r="D759">
        <v>1</v>
      </c>
      <c r="E759">
        <v>912.5</v>
      </c>
      <c r="F759" t="str">
        <f t="shared" si="33"/>
        <v>Suðurland</v>
      </c>
      <c r="G759">
        <f t="shared" si="34"/>
        <v>912.5</v>
      </c>
      <c r="H759">
        <f t="shared" si="35"/>
        <v>140.38461538461539</v>
      </c>
    </row>
    <row r="760" spans="1:8" x14ac:dyDescent="0.45">
      <c r="A760">
        <v>2016</v>
      </c>
      <c r="B760" t="s">
        <v>63</v>
      </c>
      <c r="C760">
        <v>8613</v>
      </c>
      <c r="D760">
        <v>3</v>
      </c>
      <c r="E760">
        <v>46.23</v>
      </c>
      <c r="F760" t="str">
        <f t="shared" si="33"/>
        <v>Suðurland</v>
      </c>
      <c r="G760">
        <f t="shared" si="34"/>
        <v>138.69</v>
      </c>
      <c r="H760">
        <f t="shared" si="35"/>
        <v>21.336923076923078</v>
      </c>
    </row>
    <row r="761" spans="1:8" x14ac:dyDescent="0.45">
      <c r="A761">
        <v>2017</v>
      </c>
      <c r="B761" t="s">
        <v>63</v>
      </c>
      <c r="C761">
        <v>8613</v>
      </c>
      <c r="D761">
        <v>5</v>
      </c>
      <c r="E761">
        <v>260.08</v>
      </c>
      <c r="F761" t="str">
        <f t="shared" si="33"/>
        <v>Suðurland</v>
      </c>
      <c r="G761">
        <f t="shared" si="34"/>
        <v>1300.3999999999999</v>
      </c>
      <c r="H761">
        <f t="shared" si="35"/>
        <v>200.06153846153845</v>
      </c>
    </row>
    <row r="762" spans="1:8" x14ac:dyDescent="0.45">
      <c r="A762">
        <v>2018</v>
      </c>
      <c r="B762" t="s">
        <v>63</v>
      </c>
      <c r="C762">
        <v>8613</v>
      </c>
      <c r="D762">
        <v>4</v>
      </c>
      <c r="E762">
        <v>216.35</v>
      </c>
      <c r="F762" t="str">
        <f t="shared" si="33"/>
        <v>Suðurland</v>
      </c>
      <c r="G762">
        <f t="shared" si="34"/>
        <v>865.4</v>
      </c>
      <c r="H762">
        <f t="shared" si="35"/>
        <v>133.13846153846154</v>
      </c>
    </row>
    <row r="763" spans="1:8" x14ac:dyDescent="0.45">
      <c r="A763">
        <v>2019</v>
      </c>
      <c r="B763" t="s">
        <v>63</v>
      </c>
      <c r="C763">
        <v>8613</v>
      </c>
      <c r="D763">
        <v>1</v>
      </c>
      <c r="E763">
        <v>119.5</v>
      </c>
      <c r="F763" t="str">
        <f t="shared" si="33"/>
        <v>Suðurland</v>
      </c>
      <c r="G763">
        <f t="shared" si="34"/>
        <v>119.5</v>
      </c>
      <c r="H763">
        <f t="shared" si="35"/>
        <v>18.384615384615383</v>
      </c>
    </row>
    <row r="764" spans="1:8" x14ac:dyDescent="0.45">
      <c r="A764">
        <v>2020</v>
      </c>
      <c r="B764" t="s">
        <v>63</v>
      </c>
      <c r="C764">
        <v>8613</v>
      </c>
      <c r="D764">
        <v>7</v>
      </c>
      <c r="E764">
        <v>298.3</v>
      </c>
      <c r="F764" t="str">
        <f t="shared" si="33"/>
        <v>Suðurland</v>
      </c>
      <c r="G764">
        <f t="shared" si="34"/>
        <v>2088.1</v>
      </c>
      <c r="H764">
        <f t="shared" si="35"/>
        <v>321.24615384615385</v>
      </c>
    </row>
    <row r="765" spans="1:8" x14ac:dyDescent="0.45">
      <c r="A765">
        <v>2021</v>
      </c>
      <c r="B765" t="s">
        <v>63</v>
      </c>
      <c r="C765">
        <v>8613</v>
      </c>
      <c r="D765">
        <v>5</v>
      </c>
      <c r="E765">
        <v>92.3</v>
      </c>
      <c r="F765" t="str">
        <f t="shared" si="33"/>
        <v>Suðurland</v>
      </c>
      <c r="G765">
        <f t="shared" si="34"/>
        <v>461.5</v>
      </c>
      <c r="H765">
        <f t="shared" si="35"/>
        <v>71</v>
      </c>
    </row>
    <row r="766" spans="1:8" x14ac:dyDescent="0.45">
      <c r="A766">
        <v>2022</v>
      </c>
      <c r="B766" t="s">
        <v>63</v>
      </c>
      <c r="C766">
        <v>8613</v>
      </c>
      <c r="D766">
        <v>11</v>
      </c>
      <c r="E766">
        <v>188.54</v>
      </c>
      <c r="F766" t="str">
        <f t="shared" si="33"/>
        <v>Suðurland</v>
      </c>
      <c r="G766">
        <f t="shared" si="34"/>
        <v>2073.94</v>
      </c>
      <c r="H766">
        <f t="shared" si="35"/>
        <v>319.06769230769231</v>
      </c>
    </row>
    <row r="767" spans="1:8" x14ac:dyDescent="0.45">
      <c r="A767">
        <v>2023</v>
      </c>
      <c r="B767" t="s">
        <v>63</v>
      </c>
      <c r="C767">
        <v>8613</v>
      </c>
      <c r="D767">
        <v>3</v>
      </c>
      <c r="E767">
        <v>223.8</v>
      </c>
      <c r="F767" t="str">
        <f t="shared" si="33"/>
        <v>Suðurland</v>
      </c>
      <c r="G767">
        <f t="shared" si="34"/>
        <v>671.40000000000009</v>
      </c>
      <c r="H767">
        <f t="shared" si="35"/>
        <v>103.2923076923077</v>
      </c>
    </row>
    <row r="768" spans="1:8" x14ac:dyDescent="0.45">
      <c r="A768">
        <v>2024</v>
      </c>
      <c r="B768" t="s">
        <v>63</v>
      </c>
      <c r="C768">
        <v>8613</v>
      </c>
      <c r="D768">
        <v>8</v>
      </c>
      <c r="E768">
        <v>110.84</v>
      </c>
      <c r="F768" t="str">
        <f t="shared" si="33"/>
        <v>Suðurland</v>
      </c>
      <c r="G768">
        <f t="shared" si="34"/>
        <v>886.72</v>
      </c>
      <c r="H768">
        <f t="shared" si="35"/>
        <v>136.41846153846154</v>
      </c>
    </row>
    <row r="769" spans="1:8" x14ac:dyDescent="0.45">
      <c r="A769">
        <v>2006</v>
      </c>
      <c r="B769" t="s">
        <v>64</v>
      </c>
      <c r="C769">
        <v>8614</v>
      </c>
      <c r="D769">
        <v>2</v>
      </c>
      <c r="E769">
        <v>301.3</v>
      </c>
      <c r="F769" t="str">
        <f t="shared" si="33"/>
        <v>Suðurland</v>
      </c>
      <c r="G769">
        <f t="shared" si="34"/>
        <v>602.6</v>
      </c>
      <c r="H769">
        <f t="shared" si="35"/>
        <v>92.707692307692312</v>
      </c>
    </row>
    <row r="770" spans="1:8" x14ac:dyDescent="0.45">
      <c r="A770">
        <v>2007</v>
      </c>
      <c r="B770" t="s">
        <v>64</v>
      </c>
      <c r="C770">
        <v>8614</v>
      </c>
      <c r="D770">
        <v>1</v>
      </c>
      <c r="E770">
        <v>157.1</v>
      </c>
      <c r="F770" t="str">
        <f t="shared" si="33"/>
        <v>Suðurland</v>
      </c>
      <c r="G770">
        <f t="shared" si="34"/>
        <v>157.1</v>
      </c>
      <c r="H770">
        <f t="shared" si="35"/>
        <v>24.169230769230769</v>
      </c>
    </row>
    <row r="771" spans="1:8" x14ac:dyDescent="0.45">
      <c r="A771">
        <v>2008</v>
      </c>
      <c r="B771" t="s">
        <v>64</v>
      </c>
      <c r="C771">
        <v>8614</v>
      </c>
      <c r="D771">
        <v>5</v>
      </c>
      <c r="E771">
        <v>263.97000000000003</v>
      </c>
      <c r="F771" t="str">
        <f t="shared" ref="F771:F834" si="36">IF(OR(B771="Reykjavíkurborg",B771="Kópavogsbær",B771="Seltjarnarnesbær",B771="Garðabær",B771="Hafnarfjarðarkaupstaður",B771="Mosfellsbær",B771="Kjósarhreppur"),"Höfuðborgarsvæðið",IF(OR(B771="Reykjanesbær",B771="Grindavíkurbær",B771="Sveitarfélagið Vogar",B771="Sveitarfélagið Álftanes",B771="Suðurnesjabær"),"Suðurnes",IF(OR(B771="Akraneskaupstaður",B771="Borgarbyggð",B771="Stykkishólmur",B771="Stykkishólmsbær",B771="Grundarfjarðarbær",B771="Snæfellsbær",B771="Eyja- og Miklaholtshreppur",B771="Skorradalshreppur",B771="Hvalfjarðarsveit",B771="Dalabyggð"),"Vesturland",IF(OR(B771="Ísafjarðarbær",B771="Bolungarvíkurkaupstaður",B771="Reykhólahreppur",B771="Vesturbyggð",B771="Súðavíkurhreppur",B771="Árneshreppur",B771="Kaldrananeshreppur",B771="Strandabyggð"),"Vestfirðir",IF(OR(B771="Skagafjörður",B771="Húnaþing vestra",B771="Sveitarfélagið Skagaströnd",B771="Húnabyggð"),"Norðurland vestra",IF(OR(B771="Akureyrarbær",B771="Akureyri",B771="Fjallabyggð",B771="Dalvíkurbyggð",B771="Eyjafjarðarsveit",B771="Hörgársveit",B771="Svalbarðsstrandarhreppur",B771="Grýtubakkahreppur",B771="Norðurþing",B771="Tjörneshreppur",B771="Þingeyjarsveit",B771="Langanesbyggð"),"Norðurland eystra",IF(OR(B771="Fjarðabyggð",B771="Fjarðarbyggð",B771="Múlaþing",B771="Vopnafjarðarhreppur",B771="Fljótsdalshreppur"),"Austurland",IF(OR(B771="Vestmannaeyjar",B771="Sveitarfélagið Árborg",B771="Sveitarfélagið Hornafjörður",B771="Mýrdalshreppur",B771="Skarftárhreppur",B771="Ásahreppur",B771="Rangárþing eystra",B771="Rangárþing ytra",B771="Hrunamannahreppur",B771="Hveragerði",B771="Sveitarfélagið Ölfus",B771="Grímsnes- og Grafningshreppur",B771="Skeiða- og Gnúpverjahreppur",B771="Bláskógabyggð",B771="Flóahreppur"),"Suðurland","Óþekkt"))))))))</f>
        <v>Suðurland</v>
      </c>
      <c r="G771">
        <f t="shared" ref="G771:G834" si="37">D771*E771</f>
        <v>1319.8500000000001</v>
      </c>
      <c r="H771">
        <f t="shared" ref="H771:H834" si="38">G771/6.5</f>
        <v>203.05384615384617</v>
      </c>
    </row>
    <row r="772" spans="1:8" x14ac:dyDescent="0.45">
      <c r="A772">
        <v>2009</v>
      </c>
      <c r="B772" t="s">
        <v>64</v>
      </c>
      <c r="C772">
        <v>8614</v>
      </c>
      <c r="D772">
        <v>1</v>
      </c>
      <c r="E772">
        <v>603.20000000000005</v>
      </c>
      <c r="F772" t="str">
        <f t="shared" si="36"/>
        <v>Suðurland</v>
      </c>
      <c r="G772">
        <f t="shared" si="37"/>
        <v>603.20000000000005</v>
      </c>
      <c r="H772">
        <f t="shared" si="38"/>
        <v>92.800000000000011</v>
      </c>
    </row>
    <row r="773" spans="1:8" x14ac:dyDescent="0.45">
      <c r="A773">
        <v>2010</v>
      </c>
      <c r="B773" t="s">
        <v>64</v>
      </c>
      <c r="C773">
        <v>8614</v>
      </c>
      <c r="D773">
        <v>4</v>
      </c>
      <c r="E773">
        <v>95.67</v>
      </c>
      <c r="F773" t="str">
        <f t="shared" si="36"/>
        <v>Suðurland</v>
      </c>
      <c r="G773">
        <f t="shared" si="37"/>
        <v>382.68</v>
      </c>
      <c r="H773">
        <f t="shared" si="38"/>
        <v>58.873846153846152</v>
      </c>
    </row>
    <row r="774" spans="1:8" x14ac:dyDescent="0.45">
      <c r="A774">
        <v>2011</v>
      </c>
      <c r="B774" t="s">
        <v>64</v>
      </c>
      <c r="C774">
        <v>8614</v>
      </c>
      <c r="D774">
        <v>5</v>
      </c>
      <c r="E774">
        <v>508.66</v>
      </c>
      <c r="F774" t="str">
        <f t="shared" si="36"/>
        <v>Suðurland</v>
      </c>
      <c r="G774">
        <f t="shared" si="37"/>
        <v>2543.3000000000002</v>
      </c>
      <c r="H774">
        <f t="shared" si="38"/>
        <v>391.27692307692308</v>
      </c>
    </row>
    <row r="775" spans="1:8" x14ac:dyDescent="0.45">
      <c r="A775">
        <v>2012</v>
      </c>
      <c r="B775" t="s">
        <v>64</v>
      </c>
      <c r="C775">
        <v>8614</v>
      </c>
      <c r="D775">
        <v>6</v>
      </c>
      <c r="E775">
        <v>509.13</v>
      </c>
      <c r="F775" t="str">
        <f t="shared" si="36"/>
        <v>Suðurland</v>
      </c>
      <c r="G775">
        <f t="shared" si="37"/>
        <v>3054.7799999999997</v>
      </c>
      <c r="H775">
        <f t="shared" si="38"/>
        <v>469.96615384615382</v>
      </c>
    </row>
    <row r="776" spans="1:8" x14ac:dyDescent="0.45">
      <c r="A776">
        <v>2013</v>
      </c>
      <c r="B776" t="s">
        <v>64</v>
      </c>
      <c r="C776">
        <v>8614</v>
      </c>
      <c r="D776">
        <v>5</v>
      </c>
      <c r="E776">
        <v>80.28</v>
      </c>
      <c r="F776" t="str">
        <f t="shared" si="36"/>
        <v>Suðurland</v>
      </c>
      <c r="G776">
        <f t="shared" si="37"/>
        <v>401.4</v>
      </c>
      <c r="H776">
        <f t="shared" si="38"/>
        <v>61.753846153846148</v>
      </c>
    </row>
    <row r="777" spans="1:8" x14ac:dyDescent="0.45">
      <c r="A777">
        <v>2014</v>
      </c>
      <c r="B777" t="s">
        <v>64</v>
      </c>
      <c r="C777">
        <v>8614</v>
      </c>
      <c r="D777">
        <v>3</v>
      </c>
      <c r="E777">
        <v>362.52</v>
      </c>
      <c r="F777" t="str">
        <f t="shared" si="36"/>
        <v>Suðurland</v>
      </c>
      <c r="G777">
        <f t="shared" si="37"/>
        <v>1087.56</v>
      </c>
      <c r="H777">
        <f t="shared" si="38"/>
        <v>167.31692307692308</v>
      </c>
    </row>
    <row r="778" spans="1:8" x14ac:dyDescent="0.45">
      <c r="A778">
        <v>2015</v>
      </c>
      <c r="B778" t="s">
        <v>64</v>
      </c>
      <c r="C778">
        <v>8614</v>
      </c>
      <c r="D778">
        <v>5</v>
      </c>
      <c r="E778">
        <v>561.70000000000005</v>
      </c>
      <c r="F778" t="str">
        <f t="shared" si="36"/>
        <v>Suðurland</v>
      </c>
      <c r="G778">
        <f t="shared" si="37"/>
        <v>2808.5</v>
      </c>
      <c r="H778">
        <f t="shared" si="38"/>
        <v>432.07692307692309</v>
      </c>
    </row>
    <row r="779" spans="1:8" x14ac:dyDescent="0.45">
      <c r="A779">
        <v>2016</v>
      </c>
      <c r="B779" t="s">
        <v>64</v>
      </c>
      <c r="C779">
        <v>8614</v>
      </c>
      <c r="D779">
        <v>13</v>
      </c>
      <c r="E779">
        <v>75.849999999999994</v>
      </c>
      <c r="F779" t="str">
        <f t="shared" si="36"/>
        <v>Suðurland</v>
      </c>
      <c r="G779">
        <f t="shared" si="37"/>
        <v>986.05</v>
      </c>
      <c r="H779">
        <f t="shared" si="38"/>
        <v>151.69999999999999</v>
      </c>
    </row>
    <row r="780" spans="1:8" x14ac:dyDescent="0.45">
      <c r="A780">
        <v>2017</v>
      </c>
      <c r="B780" t="s">
        <v>64</v>
      </c>
      <c r="C780">
        <v>8614</v>
      </c>
      <c r="D780">
        <v>4</v>
      </c>
      <c r="E780">
        <v>140.44999999999999</v>
      </c>
      <c r="F780" t="str">
        <f t="shared" si="36"/>
        <v>Suðurland</v>
      </c>
      <c r="G780">
        <f t="shared" si="37"/>
        <v>561.79999999999995</v>
      </c>
      <c r="H780">
        <f t="shared" si="38"/>
        <v>86.430769230769229</v>
      </c>
    </row>
    <row r="781" spans="1:8" x14ac:dyDescent="0.45">
      <c r="A781">
        <v>2018</v>
      </c>
      <c r="B781" t="s">
        <v>64</v>
      </c>
      <c r="C781">
        <v>8614</v>
      </c>
      <c r="D781">
        <v>10</v>
      </c>
      <c r="E781">
        <v>334.03</v>
      </c>
      <c r="F781" t="str">
        <f t="shared" si="36"/>
        <v>Suðurland</v>
      </c>
      <c r="G781">
        <f t="shared" si="37"/>
        <v>3340.2999999999997</v>
      </c>
      <c r="H781">
        <f t="shared" si="38"/>
        <v>513.89230769230767</v>
      </c>
    </row>
    <row r="782" spans="1:8" x14ac:dyDescent="0.45">
      <c r="A782">
        <v>2019</v>
      </c>
      <c r="B782" t="s">
        <v>64</v>
      </c>
      <c r="C782">
        <v>8614</v>
      </c>
      <c r="D782">
        <v>5</v>
      </c>
      <c r="E782">
        <v>1081.72</v>
      </c>
      <c r="F782" t="str">
        <f t="shared" si="36"/>
        <v>Suðurland</v>
      </c>
      <c r="G782">
        <f t="shared" si="37"/>
        <v>5408.6</v>
      </c>
      <c r="H782">
        <f t="shared" si="38"/>
        <v>832.09230769230771</v>
      </c>
    </row>
    <row r="783" spans="1:8" x14ac:dyDescent="0.45">
      <c r="A783">
        <v>2020</v>
      </c>
      <c r="B783" t="s">
        <v>64</v>
      </c>
      <c r="C783">
        <v>8614</v>
      </c>
      <c r="D783">
        <v>16</v>
      </c>
      <c r="E783">
        <v>179.33</v>
      </c>
      <c r="F783" t="str">
        <f t="shared" si="36"/>
        <v>Suðurland</v>
      </c>
      <c r="G783">
        <f t="shared" si="37"/>
        <v>2869.28</v>
      </c>
      <c r="H783">
        <f t="shared" si="38"/>
        <v>441.42769230769233</v>
      </c>
    </row>
    <row r="784" spans="1:8" x14ac:dyDescent="0.45">
      <c r="A784">
        <v>2021</v>
      </c>
      <c r="B784" t="s">
        <v>64</v>
      </c>
      <c r="C784">
        <v>8614</v>
      </c>
      <c r="D784">
        <v>10</v>
      </c>
      <c r="E784">
        <v>179.16</v>
      </c>
      <c r="F784" t="str">
        <f t="shared" si="36"/>
        <v>Suðurland</v>
      </c>
      <c r="G784">
        <f t="shared" si="37"/>
        <v>1791.6</v>
      </c>
      <c r="H784">
        <f t="shared" si="38"/>
        <v>275.6307692307692</v>
      </c>
    </row>
    <row r="785" spans="1:8" x14ac:dyDescent="0.45">
      <c r="A785">
        <v>2022</v>
      </c>
      <c r="B785" t="s">
        <v>64</v>
      </c>
      <c r="C785">
        <v>8614</v>
      </c>
      <c r="D785">
        <v>7</v>
      </c>
      <c r="E785">
        <v>114.95</v>
      </c>
      <c r="F785" t="str">
        <f t="shared" si="36"/>
        <v>Suðurland</v>
      </c>
      <c r="G785">
        <f t="shared" si="37"/>
        <v>804.65</v>
      </c>
      <c r="H785">
        <f t="shared" si="38"/>
        <v>123.79230769230769</v>
      </c>
    </row>
    <row r="786" spans="1:8" x14ac:dyDescent="0.45">
      <c r="A786">
        <v>2023</v>
      </c>
      <c r="B786" t="s">
        <v>64</v>
      </c>
      <c r="C786">
        <v>8614</v>
      </c>
      <c r="D786">
        <v>9</v>
      </c>
      <c r="E786">
        <v>88.74</v>
      </c>
      <c r="F786" t="str">
        <f t="shared" si="36"/>
        <v>Suðurland</v>
      </c>
      <c r="G786">
        <f t="shared" si="37"/>
        <v>798.66</v>
      </c>
      <c r="H786">
        <f t="shared" si="38"/>
        <v>122.87076923076923</v>
      </c>
    </row>
    <row r="787" spans="1:8" x14ac:dyDescent="0.45">
      <c r="A787">
        <v>2024</v>
      </c>
      <c r="B787" t="s">
        <v>64</v>
      </c>
      <c r="C787">
        <v>8614</v>
      </c>
      <c r="D787">
        <v>10</v>
      </c>
      <c r="E787">
        <v>60.03</v>
      </c>
      <c r="F787" t="str">
        <f t="shared" si="36"/>
        <v>Suðurland</v>
      </c>
      <c r="G787">
        <f t="shared" si="37"/>
        <v>600.29999999999995</v>
      </c>
      <c r="H787">
        <f t="shared" si="38"/>
        <v>92.353846153846149</v>
      </c>
    </row>
    <row r="788" spans="1:8" x14ac:dyDescent="0.45">
      <c r="A788">
        <v>2006</v>
      </c>
      <c r="B788" t="s">
        <v>65</v>
      </c>
      <c r="C788">
        <v>8710</v>
      </c>
      <c r="D788">
        <v>6</v>
      </c>
      <c r="E788">
        <v>122.54</v>
      </c>
      <c r="F788" t="str">
        <f t="shared" si="36"/>
        <v>Suðurland</v>
      </c>
      <c r="G788">
        <f t="shared" si="37"/>
        <v>735.24</v>
      </c>
      <c r="H788">
        <f t="shared" si="38"/>
        <v>113.11384615384615</v>
      </c>
    </row>
    <row r="789" spans="1:8" x14ac:dyDescent="0.45">
      <c r="A789">
        <v>2007</v>
      </c>
      <c r="B789" t="s">
        <v>65</v>
      </c>
      <c r="C789">
        <v>8710</v>
      </c>
      <c r="D789">
        <v>1</v>
      </c>
      <c r="E789">
        <v>68.95</v>
      </c>
      <c r="F789" t="str">
        <f t="shared" si="36"/>
        <v>Suðurland</v>
      </c>
      <c r="G789">
        <f t="shared" si="37"/>
        <v>68.95</v>
      </c>
      <c r="H789">
        <f t="shared" si="38"/>
        <v>10.607692307692307</v>
      </c>
    </row>
    <row r="790" spans="1:8" x14ac:dyDescent="0.45">
      <c r="A790">
        <v>2009</v>
      </c>
      <c r="B790" t="s">
        <v>65</v>
      </c>
      <c r="C790">
        <v>8710</v>
      </c>
      <c r="D790">
        <v>1</v>
      </c>
      <c r="E790">
        <v>136.1</v>
      </c>
      <c r="F790" t="str">
        <f t="shared" si="36"/>
        <v>Suðurland</v>
      </c>
      <c r="G790">
        <f t="shared" si="37"/>
        <v>136.1</v>
      </c>
      <c r="H790">
        <f t="shared" si="38"/>
        <v>20.938461538461539</v>
      </c>
    </row>
    <row r="791" spans="1:8" x14ac:dyDescent="0.45">
      <c r="A791">
        <v>2010</v>
      </c>
      <c r="B791" t="s">
        <v>65</v>
      </c>
      <c r="C791">
        <v>8710</v>
      </c>
      <c r="D791">
        <v>2</v>
      </c>
      <c r="E791">
        <v>343.85</v>
      </c>
      <c r="F791" t="str">
        <f t="shared" si="36"/>
        <v>Suðurland</v>
      </c>
      <c r="G791">
        <f t="shared" si="37"/>
        <v>687.7</v>
      </c>
      <c r="H791">
        <f t="shared" si="38"/>
        <v>105.80000000000001</v>
      </c>
    </row>
    <row r="792" spans="1:8" x14ac:dyDescent="0.45">
      <c r="A792">
        <v>2012</v>
      </c>
      <c r="B792" t="s">
        <v>65</v>
      </c>
      <c r="C792">
        <v>8710</v>
      </c>
      <c r="D792">
        <v>2</v>
      </c>
      <c r="E792">
        <v>142.13</v>
      </c>
      <c r="F792" t="str">
        <f t="shared" si="36"/>
        <v>Suðurland</v>
      </c>
      <c r="G792">
        <f t="shared" si="37"/>
        <v>284.26</v>
      </c>
      <c r="H792">
        <f t="shared" si="38"/>
        <v>43.732307692307693</v>
      </c>
    </row>
    <row r="793" spans="1:8" x14ac:dyDescent="0.45">
      <c r="A793">
        <v>2013</v>
      </c>
      <c r="B793" t="s">
        <v>65</v>
      </c>
      <c r="C793">
        <v>8710</v>
      </c>
      <c r="D793">
        <v>2</v>
      </c>
      <c r="E793">
        <v>728.95</v>
      </c>
      <c r="F793" t="str">
        <f t="shared" si="36"/>
        <v>Suðurland</v>
      </c>
      <c r="G793">
        <f t="shared" si="37"/>
        <v>1457.9</v>
      </c>
      <c r="H793">
        <f t="shared" si="38"/>
        <v>224.2923076923077</v>
      </c>
    </row>
    <row r="794" spans="1:8" x14ac:dyDescent="0.45">
      <c r="A794">
        <v>2014</v>
      </c>
      <c r="B794" t="s">
        <v>65</v>
      </c>
      <c r="C794">
        <v>8710</v>
      </c>
      <c r="D794">
        <v>3</v>
      </c>
      <c r="E794">
        <v>229.93</v>
      </c>
      <c r="F794" t="str">
        <f t="shared" si="36"/>
        <v>Suðurland</v>
      </c>
      <c r="G794">
        <f t="shared" si="37"/>
        <v>689.79</v>
      </c>
      <c r="H794">
        <f t="shared" si="38"/>
        <v>106.12153846153845</v>
      </c>
    </row>
    <row r="795" spans="1:8" x14ac:dyDescent="0.45">
      <c r="A795">
        <v>2016</v>
      </c>
      <c r="B795" t="s">
        <v>65</v>
      </c>
      <c r="C795">
        <v>8710</v>
      </c>
      <c r="D795">
        <v>5</v>
      </c>
      <c r="E795">
        <v>1204.8399999999999</v>
      </c>
      <c r="F795" t="str">
        <f t="shared" si="36"/>
        <v>Suðurland</v>
      </c>
      <c r="G795">
        <f t="shared" si="37"/>
        <v>6024.2</v>
      </c>
      <c r="H795">
        <f t="shared" si="38"/>
        <v>926.8</v>
      </c>
    </row>
    <row r="796" spans="1:8" x14ac:dyDescent="0.45">
      <c r="A796">
        <v>2017</v>
      </c>
      <c r="B796" t="s">
        <v>65</v>
      </c>
      <c r="C796">
        <v>8710</v>
      </c>
      <c r="D796">
        <v>6</v>
      </c>
      <c r="E796">
        <v>163.95</v>
      </c>
      <c r="F796" t="str">
        <f t="shared" si="36"/>
        <v>Suðurland</v>
      </c>
      <c r="G796">
        <f t="shared" si="37"/>
        <v>983.69999999999993</v>
      </c>
      <c r="H796">
        <f t="shared" si="38"/>
        <v>151.33846153846153</v>
      </c>
    </row>
    <row r="797" spans="1:8" x14ac:dyDescent="0.45">
      <c r="A797">
        <v>2018</v>
      </c>
      <c r="B797" t="s">
        <v>65</v>
      </c>
      <c r="C797">
        <v>8710</v>
      </c>
      <c r="D797">
        <v>1</v>
      </c>
      <c r="E797">
        <v>472</v>
      </c>
      <c r="F797" t="str">
        <f t="shared" si="36"/>
        <v>Suðurland</v>
      </c>
      <c r="G797">
        <f t="shared" si="37"/>
        <v>472</v>
      </c>
      <c r="H797">
        <f t="shared" si="38"/>
        <v>72.615384615384613</v>
      </c>
    </row>
    <row r="798" spans="1:8" x14ac:dyDescent="0.45">
      <c r="A798">
        <v>2019</v>
      </c>
      <c r="B798" t="s">
        <v>65</v>
      </c>
      <c r="C798">
        <v>8710</v>
      </c>
      <c r="D798">
        <v>2</v>
      </c>
      <c r="E798">
        <v>178.47</v>
      </c>
      <c r="F798" t="str">
        <f t="shared" si="36"/>
        <v>Suðurland</v>
      </c>
      <c r="G798">
        <f t="shared" si="37"/>
        <v>356.94</v>
      </c>
      <c r="H798">
        <f t="shared" si="38"/>
        <v>54.913846153846151</v>
      </c>
    </row>
    <row r="799" spans="1:8" x14ac:dyDescent="0.45">
      <c r="A799">
        <v>2020</v>
      </c>
      <c r="B799" t="s">
        <v>65</v>
      </c>
      <c r="C799">
        <v>8710</v>
      </c>
      <c r="D799">
        <v>1</v>
      </c>
      <c r="E799">
        <v>879.8</v>
      </c>
      <c r="F799" t="str">
        <f t="shared" si="36"/>
        <v>Suðurland</v>
      </c>
      <c r="G799">
        <f t="shared" si="37"/>
        <v>879.8</v>
      </c>
      <c r="H799">
        <f t="shared" si="38"/>
        <v>135.35384615384615</v>
      </c>
    </row>
    <row r="800" spans="1:8" x14ac:dyDescent="0.45">
      <c r="A800">
        <v>2021</v>
      </c>
      <c r="B800" t="s">
        <v>65</v>
      </c>
      <c r="C800">
        <v>8710</v>
      </c>
      <c r="D800">
        <v>2</v>
      </c>
      <c r="E800">
        <v>114.8</v>
      </c>
      <c r="F800" t="str">
        <f t="shared" si="36"/>
        <v>Suðurland</v>
      </c>
      <c r="G800">
        <f t="shared" si="37"/>
        <v>229.6</v>
      </c>
      <c r="H800">
        <f t="shared" si="38"/>
        <v>35.323076923076925</v>
      </c>
    </row>
    <row r="801" spans="1:8" x14ac:dyDescent="0.45">
      <c r="A801">
        <v>2023</v>
      </c>
      <c r="B801" t="s">
        <v>65</v>
      </c>
      <c r="C801">
        <v>8710</v>
      </c>
      <c r="D801">
        <v>16</v>
      </c>
      <c r="E801">
        <v>152.63999999999999</v>
      </c>
      <c r="F801" t="str">
        <f t="shared" si="36"/>
        <v>Suðurland</v>
      </c>
      <c r="G801">
        <f t="shared" si="37"/>
        <v>2442.2399999999998</v>
      </c>
      <c r="H801">
        <f t="shared" si="38"/>
        <v>375.72923076923075</v>
      </c>
    </row>
    <row r="802" spans="1:8" x14ac:dyDescent="0.45">
      <c r="A802">
        <v>2024</v>
      </c>
      <c r="B802" t="s">
        <v>65</v>
      </c>
      <c r="C802">
        <v>8710</v>
      </c>
      <c r="D802">
        <v>4</v>
      </c>
      <c r="E802">
        <v>149.9</v>
      </c>
      <c r="F802" t="str">
        <f t="shared" si="36"/>
        <v>Suðurland</v>
      </c>
      <c r="G802">
        <f t="shared" si="37"/>
        <v>599.6</v>
      </c>
      <c r="H802">
        <f t="shared" si="38"/>
        <v>92.246153846153845</v>
      </c>
    </row>
    <row r="803" spans="1:8" x14ac:dyDescent="0.45">
      <c r="A803">
        <v>2006</v>
      </c>
      <c r="B803" t="s">
        <v>66</v>
      </c>
      <c r="C803">
        <v>8716</v>
      </c>
      <c r="D803">
        <v>1</v>
      </c>
      <c r="E803">
        <v>26.5</v>
      </c>
      <c r="F803" t="str">
        <f t="shared" si="36"/>
        <v>Suðurland</v>
      </c>
      <c r="G803">
        <f t="shared" si="37"/>
        <v>26.5</v>
      </c>
      <c r="H803">
        <f t="shared" si="38"/>
        <v>4.0769230769230766</v>
      </c>
    </row>
    <row r="804" spans="1:8" x14ac:dyDescent="0.45">
      <c r="A804">
        <v>2007</v>
      </c>
      <c r="B804" t="s">
        <v>66</v>
      </c>
      <c r="C804">
        <v>8716</v>
      </c>
      <c r="D804">
        <v>3</v>
      </c>
      <c r="E804">
        <v>264.33</v>
      </c>
      <c r="F804" t="str">
        <f t="shared" si="36"/>
        <v>Suðurland</v>
      </c>
      <c r="G804">
        <f t="shared" si="37"/>
        <v>792.99</v>
      </c>
      <c r="H804">
        <f t="shared" si="38"/>
        <v>121.99846153846154</v>
      </c>
    </row>
    <row r="805" spans="1:8" x14ac:dyDescent="0.45">
      <c r="A805">
        <v>2008</v>
      </c>
      <c r="B805" t="s">
        <v>66</v>
      </c>
      <c r="C805">
        <v>8716</v>
      </c>
      <c r="D805">
        <v>53</v>
      </c>
      <c r="E805">
        <v>35.799999999999997</v>
      </c>
      <c r="F805" t="str">
        <f t="shared" si="36"/>
        <v>Suðurland</v>
      </c>
      <c r="G805">
        <f t="shared" si="37"/>
        <v>1897.3999999999999</v>
      </c>
      <c r="H805">
        <f t="shared" si="38"/>
        <v>291.90769230769229</v>
      </c>
    </row>
    <row r="806" spans="1:8" x14ac:dyDescent="0.45">
      <c r="A806">
        <v>2009</v>
      </c>
      <c r="B806" t="s">
        <v>66</v>
      </c>
      <c r="C806">
        <v>8716</v>
      </c>
      <c r="D806">
        <v>10</v>
      </c>
      <c r="E806">
        <v>144.44999999999999</v>
      </c>
      <c r="F806" t="str">
        <f t="shared" si="36"/>
        <v>Suðurland</v>
      </c>
      <c r="G806">
        <f t="shared" si="37"/>
        <v>1444.5</v>
      </c>
      <c r="H806">
        <f t="shared" si="38"/>
        <v>222.23076923076923</v>
      </c>
    </row>
    <row r="807" spans="1:8" x14ac:dyDescent="0.45">
      <c r="A807">
        <v>2010</v>
      </c>
      <c r="B807" t="s">
        <v>66</v>
      </c>
      <c r="C807">
        <v>8716</v>
      </c>
      <c r="D807">
        <v>2</v>
      </c>
      <c r="E807">
        <v>78.5</v>
      </c>
      <c r="F807" t="str">
        <f t="shared" si="36"/>
        <v>Suðurland</v>
      </c>
      <c r="G807">
        <f t="shared" si="37"/>
        <v>157</v>
      </c>
      <c r="H807">
        <f t="shared" si="38"/>
        <v>24.153846153846153</v>
      </c>
    </row>
    <row r="808" spans="1:8" x14ac:dyDescent="0.45">
      <c r="A808">
        <v>2011</v>
      </c>
      <c r="B808" t="s">
        <v>66</v>
      </c>
      <c r="C808">
        <v>8716</v>
      </c>
      <c r="D808">
        <v>11</v>
      </c>
      <c r="E808">
        <v>106.01</v>
      </c>
      <c r="F808" t="str">
        <f t="shared" si="36"/>
        <v>Suðurland</v>
      </c>
      <c r="G808">
        <f t="shared" si="37"/>
        <v>1166.1100000000001</v>
      </c>
      <c r="H808">
        <f t="shared" si="38"/>
        <v>179.40153846153848</v>
      </c>
    </row>
    <row r="809" spans="1:8" x14ac:dyDescent="0.45">
      <c r="A809">
        <v>2012</v>
      </c>
      <c r="B809" t="s">
        <v>66</v>
      </c>
      <c r="C809">
        <v>8716</v>
      </c>
      <c r="D809">
        <v>3</v>
      </c>
      <c r="E809">
        <v>1852.27</v>
      </c>
      <c r="F809" t="str">
        <f t="shared" si="36"/>
        <v>Suðurland</v>
      </c>
      <c r="G809">
        <f t="shared" si="37"/>
        <v>5556.8099999999995</v>
      </c>
      <c r="H809">
        <f t="shared" si="38"/>
        <v>854.89384615384608</v>
      </c>
    </row>
    <row r="810" spans="1:8" x14ac:dyDescent="0.45">
      <c r="A810">
        <v>2013</v>
      </c>
      <c r="B810" t="s">
        <v>66</v>
      </c>
      <c r="C810">
        <v>8716</v>
      </c>
      <c r="D810">
        <v>2</v>
      </c>
      <c r="E810">
        <v>403.1</v>
      </c>
      <c r="F810" t="str">
        <f t="shared" si="36"/>
        <v>Suðurland</v>
      </c>
      <c r="G810">
        <f t="shared" si="37"/>
        <v>806.2</v>
      </c>
      <c r="H810">
        <f t="shared" si="38"/>
        <v>124.03076923076924</v>
      </c>
    </row>
    <row r="811" spans="1:8" x14ac:dyDescent="0.45">
      <c r="A811">
        <v>2014</v>
      </c>
      <c r="B811" t="s">
        <v>66</v>
      </c>
      <c r="C811">
        <v>8716</v>
      </c>
      <c r="D811">
        <v>2</v>
      </c>
      <c r="E811">
        <v>289.3</v>
      </c>
      <c r="F811" t="str">
        <f t="shared" si="36"/>
        <v>Suðurland</v>
      </c>
      <c r="G811">
        <f t="shared" si="37"/>
        <v>578.6</v>
      </c>
      <c r="H811">
        <f t="shared" si="38"/>
        <v>89.015384615384619</v>
      </c>
    </row>
    <row r="812" spans="1:8" x14ac:dyDescent="0.45">
      <c r="A812">
        <v>2016</v>
      </c>
      <c r="B812" t="s">
        <v>66</v>
      </c>
      <c r="C812">
        <v>8716</v>
      </c>
      <c r="D812">
        <v>1</v>
      </c>
      <c r="E812">
        <v>103</v>
      </c>
      <c r="F812" t="str">
        <f t="shared" si="36"/>
        <v>Suðurland</v>
      </c>
      <c r="G812">
        <f t="shared" si="37"/>
        <v>103</v>
      </c>
      <c r="H812">
        <f t="shared" si="38"/>
        <v>15.846153846153847</v>
      </c>
    </row>
    <row r="813" spans="1:8" x14ac:dyDescent="0.45">
      <c r="A813">
        <v>2018</v>
      </c>
      <c r="B813" t="s">
        <v>66</v>
      </c>
      <c r="C813">
        <v>8716</v>
      </c>
      <c r="D813">
        <v>2</v>
      </c>
      <c r="E813">
        <v>777</v>
      </c>
      <c r="F813" t="str">
        <f t="shared" si="36"/>
        <v>Suðurland</v>
      </c>
      <c r="G813">
        <f t="shared" si="37"/>
        <v>1554</v>
      </c>
      <c r="H813">
        <f t="shared" si="38"/>
        <v>239.07692307692307</v>
      </c>
    </row>
    <row r="814" spans="1:8" x14ac:dyDescent="0.45">
      <c r="A814">
        <v>2019</v>
      </c>
      <c r="B814" t="s">
        <v>66</v>
      </c>
      <c r="C814">
        <v>8716</v>
      </c>
      <c r="D814">
        <v>3</v>
      </c>
      <c r="E814">
        <v>41.8</v>
      </c>
      <c r="F814" t="str">
        <f t="shared" si="36"/>
        <v>Suðurland</v>
      </c>
      <c r="G814">
        <f t="shared" si="37"/>
        <v>125.39999999999999</v>
      </c>
      <c r="H814">
        <f t="shared" si="38"/>
        <v>19.292307692307691</v>
      </c>
    </row>
    <row r="815" spans="1:8" x14ac:dyDescent="0.45">
      <c r="A815">
        <v>2021</v>
      </c>
      <c r="B815" t="s">
        <v>66</v>
      </c>
      <c r="C815">
        <v>8716</v>
      </c>
      <c r="D815">
        <v>53</v>
      </c>
      <c r="E815">
        <v>104.44</v>
      </c>
      <c r="F815" t="str">
        <f t="shared" si="36"/>
        <v>Suðurland</v>
      </c>
      <c r="G815">
        <f t="shared" si="37"/>
        <v>5535.32</v>
      </c>
      <c r="H815">
        <f t="shared" si="38"/>
        <v>851.58769230769224</v>
      </c>
    </row>
    <row r="816" spans="1:8" x14ac:dyDescent="0.45">
      <c r="A816">
        <v>2022</v>
      </c>
      <c r="B816" t="s">
        <v>66</v>
      </c>
      <c r="C816">
        <v>8716</v>
      </c>
      <c r="D816">
        <v>7</v>
      </c>
      <c r="E816">
        <v>119.14</v>
      </c>
      <c r="F816" t="str">
        <f t="shared" si="36"/>
        <v>Suðurland</v>
      </c>
      <c r="G816">
        <f t="shared" si="37"/>
        <v>833.98</v>
      </c>
      <c r="H816">
        <f t="shared" si="38"/>
        <v>128.30461538461537</v>
      </c>
    </row>
    <row r="817" spans="1:8" x14ac:dyDescent="0.45">
      <c r="A817">
        <v>2023</v>
      </c>
      <c r="B817" t="s">
        <v>66</v>
      </c>
      <c r="C817">
        <v>8716</v>
      </c>
      <c r="D817">
        <v>24</v>
      </c>
      <c r="E817">
        <v>70.59</v>
      </c>
      <c r="F817" t="str">
        <f t="shared" si="36"/>
        <v>Suðurland</v>
      </c>
      <c r="G817">
        <f t="shared" si="37"/>
        <v>1694.16</v>
      </c>
      <c r="H817">
        <f t="shared" si="38"/>
        <v>260.64</v>
      </c>
    </row>
    <row r="818" spans="1:8" x14ac:dyDescent="0.45">
      <c r="A818">
        <v>2006</v>
      </c>
      <c r="B818" t="s">
        <v>67</v>
      </c>
      <c r="C818">
        <v>8717</v>
      </c>
      <c r="D818">
        <v>5</v>
      </c>
      <c r="E818">
        <v>313.88</v>
      </c>
      <c r="F818" t="str">
        <f t="shared" si="36"/>
        <v>Suðurland</v>
      </c>
      <c r="G818">
        <f t="shared" si="37"/>
        <v>1569.4</v>
      </c>
      <c r="H818">
        <f t="shared" si="38"/>
        <v>241.44615384615386</v>
      </c>
    </row>
    <row r="819" spans="1:8" x14ac:dyDescent="0.45">
      <c r="A819">
        <v>2007</v>
      </c>
      <c r="B819" t="s">
        <v>67</v>
      </c>
      <c r="C819">
        <v>8717</v>
      </c>
      <c r="D819">
        <v>6</v>
      </c>
      <c r="E819">
        <v>1560.15</v>
      </c>
      <c r="F819" t="str">
        <f t="shared" si="36"/>
        <v>Suðurland</v>
      </c>
      <c r="G819">
        <f t="shared" si="37"/>
        <v>9360.9000000000015</v>
      </c>
      <c r="H819">
        <f t="shared" si="38"/>
        <v>1440.1384615384618</v>
      </c>
    </row>
    <row r="820" spans="1:8" x14ac:dyDescent="0.45">
      <c r="A820">
        <v>2008</v>
      </c>
      <c r="B820" t="s">
        <v>67</v>
      </c>
      <c r="C820">
        <v>8717</v>
      </c>
      <c r="D820">
        <v>4</v>
      </c>
      <c r="E820">
        <v>1980.51</v>
      </c>
      <c r="F820" t="str">
        <f t="shared" si="36"/>
        <v>Suðurland</v>
      </c>
      <c r="G820">
        <f t="shared" si="37"/>
        <v>7922.04</v>
      </c>
      <c r="H820">
        <f t="shared" si="38"/>
        <v>1218.7753846153846</v>
      </c>
    </row>
    <row r="821" spans="1:8" x14ac:dyDescent="0.45">
      <c r="A821">
        <v>2009</v>
      </c>
      <c r="B821" t="s">
        <v>67</v>
      </c>
      <c r="C821">
        <v>8717</v>
      </c>
      <c r="D821">
        <v>9</v>
      </c>
      <c r="E821">
        <v>429.74</v>
      </c>
      <c r="F821" t="str">
        <f t="shared" si="36"/>
        <v>Suðurland</v>
      </c>
      <c r="G821">
        <f t="shared" si="37"/>
        <v>3867.66</v>
      </c>
      <c r="H821">
        <f t="shared" si="38"/>
        <v>595.02461538461534</v>
      </c>
    </row>
    <row r="822" spans="1:8" x14ac:dyDescent="0.45">
      <c r="A822">
        <v>2010</v>
      </c>
      <c r="B822" t="s">
        <v>67</v>
      </c>
      <c r="C822">
        <v>8717</v>
      </c>
      <c r="D822">
        <v>3</v>
      </c>
      <c r="E822">
        <v>119.9</v>
      </c>
      <c r="F822" t="str">
        <f t="shared" si="36"/>
        <v>Suðurland</v>
      </c>
      <c r="G822">
        <f t="shared" si="37"/>
        <v>359.70000000000005</v>
      </c>
      <c r="H822">
        <f t="shared" si="38"/>
        <v>55.338461538461544</v>
      </c>
    </row>
    <row r="823" spans="1:8" x14ac:dyDescent="0.45">
      <c r="A823">
        <v>2011</v>
      </c>
      <c r="B823" t="s">
        <v>67</v>
      </c>
      <c r="C823">
        <v>8717</v>
      </c>
      <c r="D823">
        <v>2</v>
      </c>
      <c r="E823">
        <v>1449.55</v>
      </c>
      <c r="F823" t="str">
        <f t="shared" si="36"/>
        <v>Suðurland</v>
      </c>
      <c r="G823">
        <f t="shared" si="37"/>
        <v>2899.1</v>
      </c>
      <c r="H823">
        <f t="shared" si="38"/>
        <v>446.01538461538462</v>
      </c>
    </row>
    <row r="824" spans="1:8" x14ac:dyDescent="0.45">
      <c r="A824">
        <v>2012</v>
      </c>
      <c r="B824" t="s">
        <v>67</v>
      </c>
      <c r="C824">
        <v>8717</v>
      </c>
      <c r="D824">
        <v>4</v>
      </c>
      <c r="E824">
        <v>349.44</v>
      </c>
      <c r="F824" t="str">
        <f t="shared" si="36"/>
        <v>Suðurland</v>
      </c>
      <c r="G824">
        <f t="shared" si="37"/>
        <v>1397.76</v>
      </c>
      <c r="H824">
        <f t="shared" si="38"/>
        <v>215.04</v>
      </c>
    </row>
    <row r="825" spans="1:8" x14ac:dyDescent="0.45">
      <c r="A825">
        <v>2013</v>
      </c>
      <c r="B825" t="s">
        <v>67</v>
      </c>
      <c r="C825">
        <v>8717</v>
      </c>
      <c r="D825">
        <v>2</v>
      </c>
      <c r="E825">
        <v>47.88</v>
      </c>
      <c r="F825" t="str">
        <f t="shared" si="36"/>
        <v>Suðurland</v>
      </c>
      <c r="G825">
        <f t="shared" si="37"/>
        <v>95.76</v>
      </c>
      <c r="H825">
        <f t="shared" si="38"/>
        <v>14.732307692307693</v>
      </c>
    </row>
    <row r="826" spans="1:8" x14ac:dyDescent="0.45">
      <c r="A826">
        <v>2014</v>
      </c>
      <c r="B826" t="s">
        <v>67</v>
      </c>
      <c r="C826">
        <v>8717</v>
      </c>
      <c r="D826">
        <v>4</v>
      </c>
      <c r="E826">
        <v>116.21</v>
      </c>
      <c r="F826" t="str">
        <f t="shared" si="36"/>
        <v>Suðurland</v>
      </c>
      <c r="G826">
        <f t="shared" si="37"/>
        <v>464.84</v>
      </c>
      <c r="H826">
        <f t="shared" si="38"/>
        <v>71.513846153846146</v>
      </c>
    </row>
    <row r="827" spans="1:8" x14ac:dyDescent="0.45">
      <c r="A827">
        <v>2015</v>
      </c>
      <c r="B827" t="s">
        <v>67</v>
      </c>
      <c r="C827">
        <v>8717</v>
      </c>
      <c r="D827">
        <v>3</v>
      </c>
      <c r="E827">
        <v>358.2</v>
      </c>
      <c r="F827" t="str">
        <f t="shared" si="36"/>
        <v>Suðurland</v>
      </c>
      <c r="G827">
        <f t="shared" si="37"/>
        <v>1074.5999999999999</v>
      </c>
      <c r="H827">
        <f t="shared" si="38"/>
        <v>165.32307692307691</v>
      </c>
    </row>
    <row r="828" spans="1:8" x14ac:dyDescent="0.45">
      <c r="A828">
        <v>2016</v>
      </c>
      <c r="B828" t="s">
        <v>67</v>
      </c>
      <c r="C828">
        <v>8717</v>
      </c>
      <c r="D828">
        <v>3</v>
      </c>
      <c r="E828">
        <v>77.569999999999993</v>
      </c>
      <c r="F828" t="str">
        <f t="shared" si="36"/>
        <v>Suðurland</v>
      </c>
      <c r="G828">
        <f t="shared" si="37"/>
        <v>232.70999999999998</v>
      </c>
      <c r="H828">
        <f t="shared" si="38"/>
        <v>35.801538461538456</v>
      </c>
    </row>
    <row r="829" spans="1:8" x14ac:dyDescent="0.45">
      <c r="A829">
        <v>2017</v>
      </c>
      <c r="B829" t="s">
        <v>67</v>
      </c>
      <c r="C829">
        <v>8717</v>
      </c>
      <c r="D829">
        <v>3</v>
      </c>
      <c r="E829">
        <v>612.89</v>
      </c>
      <c r="F829" t="str">
        <f t="shared" si="36"/>
        <v>Suðurland</v>
      </c>
      <c r="G829">
        <f t="shared" si="37"/>
        <v>1838.67</v>
      </c>
      <c r="H829">
        <f t="shared" si="38"/>
        <v>282.87230769230769</v>
      </c>
    </row>
    <row r="830" spans="1:8" x14ac:dyDescent="0.45">
      <c r="A830">
        <v>2018</v>
      </c>
      <c r="B830" t="s">
        <v>67</v>
      </c>
      <c r="C830">
        <v>8717</v>
      </c>
      <c r="D830">
        <v>2</v>
      </c>
      <c r="E830">
        <v>85.73</v>
      </c>
      <c r="F830" t="str">
        <f t="shared" si="36"/>
        <v>Suðurland</v>
      </c>
      <c r="G830">
        <f t="shared" si="37"/>
        <v>171.46</v>
      </c>
      <c r="H830">
        <f t="shared" si="38"/>
        <v>26.37846153846154</v>
      </c>
    </row>
    <row r="831" spans="1:8" x14ac:dyDescent="0.45">
      <c r="A831">
        <v>2019</v>
      </c>
      <c r="B831" t="s">
        <v>67</v>
      </c>
      <c r="C831">
        <v>8717</v>
      </c>
      <c r="D831">
        <v>5</v>
      </c>
      <c r="E831">
        <v>446.96</v>
      </c>
      <c r="F831" t="str">
        <f t="shared" si="36"/>
        <v>Suðurland</v>
      </c>
      <c r="G831">
        <f t="shared" si="37"/>
        <v>2234.7999999999997</v>
      </c>
      <c r="H831">
        <f t="shared" si="38"/>
        <v>343.81538461538457</v>
      </c>
    </row>
    <row r="832" spans="1:8" x14ac:dyDescent="0.45">
      <c r="A832">
        <v>2020</v>
      </c>
      <c r="B832" t="s">
        <v>67</v>
      </c>
      <c r="C832">
        <v>8717</v>
      </c>
      <c r="D832">
        <v>18</v>
      </c>
      <c r="E832">
        <v>228.32</v>
      </c>
      <c r="F832" t="str">
        <f t="shared" si="36"/>
        <v>Suðurland</v>
      </c>
      <c r="G832">
        <f t="shared" si="37"/>
        <v>4109.76</v>
      </c>
      <c r="H832">
        <f t="shared" si="38"/>
        <v>632.27076923076925</v>
      </c>
    </row>
    <row r="833" spans="1:8" x14ac:dyDescent="0.45">
      <c r="A833">
        <v>2021</v>
      </c>
      <c r="B833" t="s">
        <v>67</v>
      </c>
      <c r="C833">
        <v>8717</v>
      </c>
      <c r="D833">
        <v>13</v>
      </c>
      <c r="E833">
        <v>126.46</v>
      </c>
      <c r="F833" t="str">
        <f t="shared" si="36"/>
        <v>Suðurland</v>
      </c>
      <c r="G833">
        <f t="shared" si="37"/>
        <v>1643.98</v>
      </c>
      <c r="H833">
        <f t="shared" si="38"/>
        <v>252.92000000000002</v>
      </c>
    </row>
    <row r="834" spans="1:8" x14ac:dyDescent="0.45">
      <c r="A834">
        <v>2022</v>
      </c>
      <c r="B834" t="s">
        <v>67</v>
      </c>
      <c r="C834">
        <v>8717</v>
      </c>
      <c r="D834">
        <v>23</v>
      </c>
      <c r="E834">
        <v>148.25</v>
      </c>
      <c r="F834" t="str">
        <f t="shared" si="36"/>
        <v>Suðurland</v>
      </c>
      <c r="G834">
        <f t="shared" si="37"/>
        <v>3409.75</v>
      </c>
      <c r="H834">
        <f t="shared" si="38"/>
        <v>524.57692307692309</v>
      </c>
    </row>
    <row r="835" spans="1:8" x14ac:dyDescent="0.45">
      <c r="A835">
        <v>2023</v>
      </c>
      <c r="B835" t="s">
        <v>67</v>
      </c>
      <c r="C835">
        <v>8717</v>
      </c>
      <c r="D835">
        <v>37</v>
      </c>
      <c r="E835">
        <v>75.540000000000006</v>
      </c>
      <c r="F835" t="str">
        <f t="shared" ref="F835:F898" si="39">IF(OR(B835="Reykjavíkurborg",B835="Kópavogsbær",B835="Seltjarnarnesbær",B835="Garðabær",B835="Hafnarfjarðarkaupstaður",B835="Mosfellsbær",B835="Kjósarhreppur"),"Höfuðborgarsvæðið",IF(OR(B835="Reykjanesbær",B835="Grindavíkurbær",B835="Sveitarfélagið Vogar",B835="Sveitarfélagið Álftanes",B835="Suðurnesjabær"),"Suðurnes",IF(OR(B835="Akraneskaupstaður",B835="Borgarbyggð",B835="Stykkishólmur",B835="Stykkishólmsbær",B835="Grundarfjarðarbær",B835="Snæfellsbær",B835="Eyja- og Miklaholtshreppur",B835="Skorradalshreppur",B835="Hvalfjarðarsveit",B835="Dalabyggð"),"Vesturland",IF(OR(B835="Ísafjarðarbær",B835="Bolungarvíkurkaupstaður",B835="Reykhólahreppur",B835="Vesturbyggð",B835="Súðavíkurhreppur",B835="Árneshreppur",B835="Kaldrananeshreppur",B835="Strandabyggð"),"Vestfirðir",IF(OR(B835="Skagafjörður",B835="Húnaþing vestra",B835="Sveitarfélagið Skagaströnd",B835="Húnabyggð"),"Norðurland vestra",IF(OR(B835="Akureyrarbær",B835="Akureyri",B835="Fjallabyggð",B835="Dalvíkurbyggð",B835="Eyjafjarðarsveit",B835="Hörgársveit",B835="Svalbarðsstrandarhreppur",B835="Grýtubakkahreppur",B835="Norðurþing",B835="Tjörneshreppur",B835="Þingeyjarsveit",B835="Langanesbyggð"),"Norðurland eystra",IF(OR(B835="Fjarðabyggð",B835="Fjarðarbyggð",B835="Múlaþing",B835="Vopnafjarðarhreppur",B835="Fljótsdalshreppur"),"Austurland",IF(OR(B835="Vestmannaeyjar",B835="Sveitarfélagið Árborg",B835="Sveitarfélagið Hornafjörður",B835="Mýrdalshreppur",B835="Skarftárhreppur",B835="Ásahreppur",B835="Rangárþing eystra",B835="Rangárþing ytra",B835="Hrunamannahreppur",B835="Hveragerði",B835="Sveitarfélagið Ölfus",B835="Grímsnes- og Grafningshreppur",B835="Skeiða- og Gnúpverjahreppur",B835="Bláskógabyggð",B835="Flóahreppur"),"Suðurland","Óþekkt"))))))))</f>
        <v>Suðurland</v>
      </c>
      <c r="G835">
        <f t="shared" ref="G835:G898" si="40">D835*E835</f>
        <v>2794.98</v>
      </c>
      <c r="H835">
        <f t="shared" ref="H835:H898" si="41">G835/6.5</f>
        <v>429.99692307692305</v>
      </c>
    </row>
    <row r="836" spans="1:8" x14ac:dyDescent="0.45">
      <c r="A836">
        <v>2024</v>
      </c>
      <c r="B836" t="s">
        <v>67</v>
      </c>
      <c r="C836">
        <v>8717</v>
      </c>
      <c r="D836">
        <v>14</v>
      </c>
      <c r="E836">
        <v>689.92</v>
      </c>
      <c r="F836" t="str">
        <f t="shared" si="39"/>
        <v>Suðurland</v>
      </c>
      <c r="G836">
        <f t="shared" si="40"/>
        <v>9658.8799999999992</v>
      </c>
      <c r="H836">
        <f t="shared" si="41"/>
        <v>1485.9815384615383</v>
      </c>
    </row>
    <row r="837" spans="1:8" x14ac:dyDescent="0.45">
      <c r="A837">
        <v>2006</v>
      </c>
      <c r="B837" t="s">
        <v>68</v>
      </c>
      <c r="C837">
        <v>8719</v>
      </c>
      <c r="D837">
        <v>1</v>
      </c>
      <c r="E837">
        <v>329.1</v>
      </c>
      <c r="F837" t="str">
        <f t="shared" si="39"/>
        <v>Suðurland</v>
      </c>
      <c r="G837">
        <f t="shared" si="40"/>
        <v>329.1</v>
      </c>
      <c r="H837">
        <f t="shared" si="41"/>
        <v>50.630769230769232</v>
      </c>
    </row>
    <row r="838" spans="1:8" x14ac:dyDescent="0.45">
      <c r="A838">
        <v>2008</v>
      </c>
      <c r="B838" t="s">
        <v>68</v>
      </c>
      <c r="C838">
        <v>8719</v>
      </c>
      <c r="D838">
        <v>5</v>
      </c>
      <c r="E838">
        <v>225.57</v>
      </c>
      <c r="F838" t="str">
        <f t="shared" si="39"/>
        <v>Suðurland</v>
      </c>
      <c r="G838">
        <f t="shared" si="40"/>
        <v>1127.8499999999999</v>
      </c>
      <c r="H838">
        <f t="shared" si="41"/>
        <v>173.51538461538459</v>
      </c>
    </row>
    <row r="839" spans="1:8" x14ac:dyDescent="0.45">
      <c r="A839">
        <v>2009</v>
      </c>
      <c r="B839" t="s">
        <v>68</v>
      </c>
      <c r="C839">
        <v>8719</v>
      </c>
      <c r="D839">
        <v>3</v>
      </c>
      <c r="E839">
        <v>588.42999999999995</v>
      </c>
      <c r="F839" t="str">
        <f t="shared" si="39"/>
        <v>Suðurland</v>
      </c>
      <c r="G839">
        <f t="shared" si="40"/>
        <v>1765.29</v>
      </c>
      <c r="H839">
        <f t="shared" si="41"/>
        <v>271.58307692307693</v>
      </c>
    </row>
    <row r="840" spans="1:8" x14ac:dyDescent="0.45">
      <c r="A840">
        <v>2011</v>
      </c>
      <c r="B840" t="s">
        <v>68</v>
      </c>
      <c r="C840">
        <v>8719</v>
      </c>
      <c r="D840">
        <v>2</v>
      </c>
      <c r="E840">
        <v>163.75</v>
      </c>
      <c r="F840" t="str">
        <f t="shared" si="39"/>
        <v>Suðurland</v>
      </c>
      <c r="G840">
        <f t="shared" si="40"/>
        <v>327.5</v>
      </c>
      <c r="H840">
        <f t="shared" si="41"/>
        <v>50.384615384615387</v>
      </c>
    </row>
    <row r="841" spans="1:8" x14ac:dyDescent="0.45">
      <c r="A841">
        <v>2013</v>
      </c>
      <c r="B841" t="s">
        <v>68</v>
      </c>
      <c r="C841">
        <v>8719</v>
      </c>
      <c r="D841">
        <v>4</v>
      </c>
      <c r="E841">
        <v>244.2</v>
      </c>
      <c r="F841" t="str">
        <f t="shared" si="39"/>
        <v>Suðurland</v>
      </c>
      <c r="G841">
        <f t="shared" si="40"/>
        <v>976.8</v>
      </c>
      <c r="H841">
        <f t="shared" si="41"/>
        <v>150.27692307692308</v>
      </c>
    </row>
    <row r="842" spans="1:8" x14ac:dyDescent="0.45">
      <c r="A842">
        <v>2014</v>
      </c>
      <c r="B842" t="s">
        <v>68</v>
      </c>
      <c r="C842">
        <v>8719</v>
      </c>
      <c r="D842">
        <v>9</v>
      </c>
      <c r="E842">
        <v>275.77999999999997</v>
      </c>
      <c r="F842" t="str">
        <f t="shared" si="39"/>
        <v>Suðurland</v>
      </c>
      <c r="G842">
        <f t="shared" si="40"/>
        <v>2482.0199999999995</v>
      </c>
      <c r="H842">
        <f t="shared" si="41"/>
        <v>381.8492307692307</v>
      </c>
    </row>
    <row r="843" spans="1:8" x14ac:dyDescent="0.45">
      <c r="A843">
        <v>2015</v>
      </c>
      <c r="B843" t="s">
        <v>68</v>
      </c>
      <c r="C843">
        <v>8719</v>
      </c>
      <c r="D843">
        <v>5</v>
      </c>
      <c r="E843">
        <v>276.10000000000002</v>
      </c>
      <c r="F843" t="str">
        <f t="shared" si="39"/>
        <v>Suðurland</v>
      </c>
      <c r="G843">
        <f t="shared" si="40"/>
        <v>1380.5</v>
      </c>
      <c r="H843">
        <f t="shared" si="41"/>
        <v>212.38461538461539</v>
      </c>
    </row>
    <row r="844" spans="1:8" x14ac:dyDescent="0.45">
      <c r="A844">
        <v>2016</v>
      </c>
      <c r="B844" t="s">
        <v>68</v>
      </c>
      <c r="C844">
        <v>8719</v>
      </c>
      <c r="D844">
        <v>5</v>
      </c>
      <c r="E844">
        <v>191.66</v>
      </c>
      <c r="F844" t="str">
        <f t="shared" si="39"/>
        <v>Suðurland</v>
      </c>
      <c r="G844">
        <f t="shared" si="40"/>
        <v>958.3</v>
      </c>
      <c r="H844">
        <f t="shared" si="41"/>
        <v>147.43076923076922</v>
      </c>
    </row>
    <row r="845" spans="1:8" x14ac:dyDescent="0.45">
      <c r="A845">
        <v>2017</v>
      </c>
      <c r="B845" t="s">
        <v>68</v>
      </c>
      <c r="C845">
        <v>8719</v>
      </c>
      <c r="D845">
        <v>5</v>
      </c>
      <c r="E845">
        <v>52.06</v>
      </c>
      <c r="F845" t="str">
        <f t="shared" si="39"/>
        <v>Suðurland</v>
      </c>
      <c r="G845">
        <f t="shared" si="40"/>
        <v>260.3</v>
      </c>
      <c r="H845">
        <f t="shared" si="41"/>
        <v>40.04615384615385</v>
      </c>
    </row>
    <row r="846" spans="1:8" x14ac:dyDescent="0.45">
      <c r="A846">
        <v>2018</v>
      </c>
      <c r="B846" t="s">
        <v>68</v>
      </c>
      <c r="C846">
        <v>8719</v>
      </c>
      <c r="D846">
        <v>5</v>
      </c>
      <c r="E846">
        <v>58.8</v>
      </c>
      <c r="F846" t="str">
        <f t="shared" si="39"/>
        <v>Suðurland</v>
      </c>
      <c r="G846">
        <f t="shared" si="40"/>
        <v>294</v>
      </c>
      <c r="H846">
        <f t="shared" si="41"/>
        <v>45.230769230769234</v>
      </c>
    </row>
    <row r="847" spans="1:8" x14ac:dyDescent="0.45">
      <c r="A847">
        <v>2019</v>
      </c>
      <c r="B847" t="s">
        <v>68</v>
      </c>
      <c r="C847">
        <v>8719</v>
      </c>
      <c r="D847">
        <v>1</v>
      </c>
      <c r="E847">
        <v>18.899999999999999</v>
      </c>
      <c r="F847" t="str">
        <f t="shared" si="39"/>
        <v>Suðurland</v>
      </c>
      <c r="G847">
        <f t="shared" si="40"/>
        <v>18.899999999999999</v>
      </c>
      <c r="H847">
        <f t="shared" si="41"/>
        <v>2.9076923076923076</v>
      </c>
    </row>
    <row r="848" spans="1:8" x14ac:dyDescent="0.45">
      <c r="A848">
        <v>2021</v>
      </c>
      <c r="B848" t="s">
        <v>68</v>
      </c>
      <c r="C848">
        <v>8719</v>
      </c>
      <c r="D848">
        <v>2</v>
      </c>
      <c r="E848">
        <v>236.35</v>
      </c>
      <c r="F848" t="str">
        <f t="shared" si="39"/>
        <v>Suðurland</v>
      </c>
      <c r="G848">
        <f t="shared" si="40"/>
        <v>472.7</v>
      </c>
      <c r="H848">
        <f t="shared" si="41"/>
        <v>72.723076923076917</v>
      </c>
    </row>
    <row r="849" spans="1:8" x14ac:dyDescent="0.45">
      <c r="A849">
        <v>2022</v>
      </c>
      <c r="B849" t="s">
        <v>68</v>
      </c>
      <c r="C849">
        <v>8719</v>
      </c>
      <c r="D849">
        <v>4</v>
      </c>
      <c r="E849">
        <v>199.75</v>
      </c>
      <c r="F849" t="str">
        <f t="shared" si="39"/>
        <v>Suðurland</v>
      </c>
      <c r="G849">
        <f t="shared" si="40"/>
        <v>799</v>
      </c>
      <c r="H849">
        <f t="shared" si="41"/>
        <v>122.92307692307692</v>
      </c>
    </row>
    <row r="850" spans="1:8" x14ac:dyDescent="0.45">
      <c r="A850">
        <v>2023</v>
      </c>
      <c r="B850" t="s">
        <v>68</v>
      </c>
      <c r="C850">
        <v>8719</v>
      </c>
      <c r="D850">
        <v>8</v>
      </c>
      <c r="E850">
        <v>164.25</v>
      </c>
      <c r="F850" t="str">
        <f t="shared" si="39"/>
        <v>Suðurland</v>
      </c>
      <c r="G850">
        <f t="shared" si="40"/>
        <v>1314</v>
      </c>
      <c r="H850">
        <f t="shared" si="41"/>
        <v>202.15384615384616</v>
      </c>
    </row>
    <row r="851" spans="1:8" x14ac:dyDescent="0.45">
      <c r="A851">
        <v>2024</v>
      </c>
      <c r="B851" t="s">
        <v>68</v>
      </c>
      <c r="C851">
        <v>8719</v>
      </c>
      <c r="D851">
        <v>3</v>
      </c>
      <c r="E851">
        <v>95.67</v>
      </c>
      <c r="F851" t="str">
        <f t="shared" si="39"/>
        <v>Suðurland</v>
      </c>
      <c r="G851">
        <f t="shared" si="40"/>
        <v>287.01</v>
      </c>
      <c r="H851">
        <f t="shared" si="41"/>
        <v>44.155384615384612</v>
      </c>
    </row>
    <row r="852" spans="1:8" x14ac:dyDescent="0.45">
      <c r="A852">
        <v>2006</v>
      </c>
      <c r="B852" t="s">
        <v>69</v>
      </c>
      <c r="C852">
        <v>8720</v>
      </c>
      <c r="D852">
        <v>1</v>
      </c>
      <c r="E852">
        <v>13.4</v>
      </c>
      <c r="F852" t="str">
        <f t="shared" si="39"/>
        <v>Suðurland</v>
      </c>
      <c r="G852">
        <f t="shared" si="40"/>
        <v>13.4</v>
      </c>
      <c r="H852">
        <f t="shared" si="41"/>
        <v>2.0615384615384618</v>
      </c>
    </row>
    <row r="853" spans="1:8" x14ac:dyDescent="0.45">
      <c r="A853">
        <v>2008</v>
      </c>
      <c r="B853" t="s">
        <v>69</v>
      </c>
      <c r="C853">
        <v>8720</v>
      </c>
      <c r="D853">
        <v>1</v>
      </c>
      <c r="E853">
        <v>176</v>
      </c>
      <c r="F853" t="str">
        <f t="shared" si="39"/>
        <v>Suðurland</v>
      </c>
      <c r="G853">
        <f t="shared" si="40"/>
        <v>176</v>
      </c>
      <c r="H853">
        <f t="shared" si="41"/>
        <v>27.076923076923077</v>
      </c>
    </row>
    <row r="854" spans="1:8" x14ac:dyDescent="0.45">
      <c r="A854">
        <v>2009</v>
      </c>
      <c r="B854" t="s">
        <v>69</v>
      </c>
      <c r="C854">
        <v>8720</v>
      </c>
      <c r="D854">
        <v>3</v>
      </c>
      <c r="E854">
        <v>65.930000000000007</v>
      </c>
      <c r="F854" t="str">
        <f t="shared" si="39"/>
        <v>Suðurland</v>
      </c>
      <c r="G854">
        <f t="shared" si="40"/>
        <v>197.79000000000002</v>
      </c>
      <c r="H854">
        <f t="shared" si="41"/>
        <v>30.429230769230774</v>
      </c>
    </row>
    <row r="855" spans="1:8" x14ac:dyDescent="0.45">
      <c r="A855">
        <v>2010</v>
      </c>
      <c r="B855" t="s">
        <v>69</v>
      </c>
      <c r="C855">
        <v>8720</v>
      </c>
      <c r="D855">
        <v>1</v>
      </c>
      <c r="E855">
        <v>777</v>
      </c>
      <c r="F855" t="str">
        <f t="shared" si="39"/>
        <v>Suðurland</v>
      </c>
      <c r="G855">
        <f t="shared" si="40"/>
        <v>777</v>
      </c>
      <c r="H855">
        <f t="shared" si="41"/>
        <v>119.53846153846153</v>
      </c>
    </row>
    <row r="856" spans="1:8" x14ac:dyDescent="0.45">
      <c r="A856">
        <v>2013</v>
      </c>
      <c r="B856" t="s">
        <v>69</v>
      </c>
      <c r="C856">
        <v>8720</v>
      </c>
      <c r="D856">
        <v>1</v>
      </c>
      <c r="E856">
        <v>7.6</v>
      </c>
      <c r="F856" t="str">
        <f t="shared" si="39"/>
        <v>Suðurland</v>
      </c>
      <c r="G856">
        <f t="shared" si="40"/>
        <v>7.6</v>
      </c>
      <c r="H856">
        <f t="shared" si="41"/>
        <v>1.1692307692307691</v>
      </c>
    </row>
    <row r="857" spans="1:8" x14ac:dyDescent="0.45">
      <c r="A857">
        <v>2014</v>
      </c>
      <c r="B857" t="s">
        <v>69</v>
      </c>
      <c r="C857">
        <v>8720</v>
      </c>
      <c r="D857">
        <v>1</v>
      </c>
      <c r="E857">
        <v>1108</v>
      </c>
      <c r="F857" t="str">
        <f t="shared" si="39"/>
        <v>Suðurland</v>
      </c>
      <c r="G857">
        <f t="shared" si="40"/>
        <v>1108</v>
      </c>
      <c r="H857">
        <f t="shared" si="41"/>
        <v>170.46153846153845</v>
      </c>
    </row>
    <row r="858" spans="1:8" x14ac:dyDescent="0.45">
      <c r="A858">
        <v>2015</v>
      </c>
      <c r="B858" t="s">
        <v>69</v>
      </c>
      <c r="C858">
        <v>8720</v>
      </c>
      <c r="D858">
        <v>3</v>
      </c>
      <c r="E858">
        <v>131.63999999999999</v>
      </c>
      <c r="F858" t="str">
        <f t="shared" si="39"/>
        <v>Suðurland</v>
      </c>
      <c r="G858">
        <f t="shared" si="40"/>
        <v>394.91999999999996</v>
      </c>
      <c r="H858">
        <f t="shared" si="41"/>
        <v>60.756923076923073</v>
      </c>
    </row>
    <row r="859" spans="1:8" x14ac:dyDescent="0.45">
      <c r="A859">
        <v>2016</v>
      </c>
      <c r="B859" t="s">
        <v>69</v>
      </c>
      <c r="C859">
        <v>8720</v>
      </c>
      <c r="D859">
        <v>3</v>
      </c>
      <c r="E859">
        <v>153.57</v>
      </c>
      <c r="F859" t="str">
        <f t="shared" si="39"/>
        <v>Suðurland</v>
      </c>
      <c r="G859">
        <f t="shared" si="40"/>
        <v>460.71</v>
      </c>
      <c r="H859">
        <f t="shared" si="41"/>
        <v>70.878461538461536</v>
      </c>
    </row>
    <row r="860" spans="1:8" x14ac:dyDescent="0.45">
      <c r="A860">
        <v>2017</v>
      </c>
      <c r="B860" t="s">
        <v>69</v>
      </c>
      <c r="C860">
        <v>8720</v>
      </c>
      <c r="D860">
        <v>6</v>
      </c>
      <c r="E860">
        <v>246.43</v>
      </c>
      <c r="F860" t="str">
        <f t="shared" si="39"/>
        <v>Suðurland</v>
      </c>
      <c r="G860">
        <f t="shared" si="40"/>
        <v>1478.58</v>
      </c>
      <c r="H860">
        <f t="shared" si="41"/>
        <v>227.47384615384615</v>
      </c>
    </row>
    <row r="861" spans="1:8" x14ac:dyDescent="0.45">
      <c r="A861">
        <v>2018</v>
      </c>
      <c r="B861" t="s">
        <v>69</v>
      </c>
      <c r="C861">
        <v>8720</v>
      </c>
      <c r="D861">
        <v>2</v>
      </c>
      <c r="E861">
        <v>919.73</v>
      </c>
      <c r="F861" t="str">
        <f t="shared" si="39"/>
        <v>Suðurland</v>
      </c>
      <c r="G861">
        <f t="shared" si="40"/>
        <v>1839.46</v>
      </c>
      <c r="H861">
        <f t="shared" si="41"/>
        <v>282.99384615384616</v>
      </c>
    </row>
    <row r="862" spans="1:8" x14ac:dyDescent="0.45">
      <c r="A862">
        <v>2019</v>
      </c>
      <c r="B862" t="s">
        <v>69</v>
      </c>
      <c r="C862">
        <v>8720</v>
      </c>
      <c r="D862">
        <v>2</v>
      </c>
      <c r="E862">
        <v>21.58</v>
      </c>
      <c r="F862" t="str">
        <f t="shared" si="39"/>
        <v>Suðurland</v>
      </c>
      <c r="G862">
        <f t="shared" si="40"/>
        <v>43.16</v>
      </c>
      <c r="H862">
        <f t="shared" si="41"/>
        <v>6.64</v>
      </c>
    </row>
    <row r="863" spans="1:8" x14ac:dyDescent="0.45">
      <c r="A863">
        <v>2020</v>
      </c>
      <c r="B863" t="s">
        <v>69</v>
      </c>
      <c r="C863">
        <v>8720</v>
      </c>
      <c r="D863">
        <v>3</v>
      </c>
      <c r="E863">
        <v>101.2</v>
      </c>
      <c r="F863" t="str">
        <f t="shared" si="39"/>
        <v>Suðurland</v>
      </c>
      <c r="G863">
        <f t="shared" si="40"/>
        <v>303.60000000000002</v>
      </c>
      <c r="H863">
        <f t="shared" si="41"/>
        <v>46.707692307692312</v>
      </c>
    </row>
    <row r="864" spans="1:8" x14ac:dyDescent="0.45">
      <c r="A864">
        <v>2022</v>
      </c>
      <c r="B864" t="s">
        <v>69</v>
      </c>
      <c r="C864">
        <v>8720</v>
      </c>
      <c r="D864">
        <v>3</v>
      </c>
      <c r="E864">
        <v>15.8</v>
      </c>
      <c r="F864" t="str">
        <f t="shared" si="39"/>
        <v>Suðurland</v>
      </c>
      <c r="G864">
        <f t="shared" si="40"/>
        <v>47.400000000000006</v>
      </c>
      <c r="H864">
        <f t="shared" si="41"/>
        <v>7.292307692307693</v>
      </c>
    </row>
    <row r="865" spans="1:8" x14ac:dyDescent="0.45">
      <c r="A865">
        <v>2023</v>
      </c>
      <c r="B865" t="s">
        <v>69</v>
      </c>
      <c r="C865">
        <v>8720</v>
      </c>
      <c r="D865">
        <v>3</v>
      </c>
      <c r="E865">
        <v>41.3</v>
      </c>
      <c r="F865" t="str">
        <f t="shared" si="39"/>
        <v>Suðurland</v>
      </c>
      <c r="G865">
        <f t="shared" si="40"/>
        <v>123.89999999999999</v>
      </c>
      <c r="H865">
        <f t="shared" si="41"/>
        <v>19.061538461538461</v>
      </c>
    </row>
    <row r="866" spans="1:8" x14ac:dyDescent="0.45">
      <c r="A866">
        <v>2024</v>
      </c>
      <c r="B866" t="s">
        <v>69</v>
      </c>
      <c r="C866">
        <v>8720</v>
      </c>
      <c r="D866">
        <v>2</v>
      </c>
      <c r="E866">
        <v>27.15</v>
      </c>
      <c r="F866" t="str">
        <f t="shared" si="39"/>
        <v>Suðurland</v>
      </c>
      <c r="G866">
        <f t="shared" si="40"/>
        <v>54.3</v>
      </c>
      <c r="H866">
        <f t="shared" si="41"/>
        <v>8.3538461538461526</v>
      </c>
    </row>
    <row r="867" spans="1:8" x14ac:dyDescent="0.45">
      <c r="A867">
        <v>2007</v>
      </c>
      <c r="B867" t="s">
        <v>70</v>
      </c>
      <c r="C867">
        <v>8721</v>
      </c>
      <c r="D867">
        <v>4</v>
      </c>
      <c r="E867">
        <v>137.5</v>
      </c>
      <c r="F867" t="str">
        <f t="shared" si="39"/>
        <v>Suðurland</v>
      </c>
      <c r="G867">
        <f t="shared" si="40"/>
        <v>550</v>
      </c>
      <c r="H867">
        <f t="shared" si="41"/>
        <v>84.615384615384613</v>
      </c>
    </row>
    <row r="868" spans="1:8" x14ac:dyDescent="0.45">
      <c r="A868">
        <v>2008</v>
      </c>
      <c r="B868" t="s">
        <v>70</v>
      </c>
      <c r="C868">
        <v>8721</v>
      </c>
      <c r="D868">
        <v>4</v>
      </c>
      <c r="E868">
        <v>205.2</v>
      </c>
      <c r="F868" t="str">
        <f t="shared" si="39"/>
        <v>Suðurland</v>
      </c>
      <c r="G868">
        <f t="shared" si="40"/>
        <v>820.8</v>
      </c>
      <c r="H868">
        <f t="shared" si="41"/>
        <v>126.27692307692307</v>
      </c>
    </row>
    <row r="869" spans="1:8" x14ac:dyDescent="0.45">
      <c r="A869">
        <v>2009</v>
      </c>
      <c r="B869" t="s">
        <v>70</v>
      </c>
      <c r="C869">
        <v>8721</v>
      </c>
      <c r="D869">
        <v>6</v>
      </c>
      <c r="E869">
        <v>343.05</v>
      </c>
      <c r="F869" t="str">
        <f t="shared" si="39"/>
        <v>Suðurland</v>
      </c>
      <c r="G869">
        <f t="shared" si="40"/>
        <v>2058.3000000000002</v>
      </c>
      <c r="H869">
        <f t="shared" si="41"/>
        <v>316.6615384615385</v>
      </c>
    </row>
    <row r="870" spans="1:8" x14ac:dyDescent="0.45">
      <c r="A870">
        <v>2010</v>
      </c>
      <c r="B870" t="s">
        <v>70</v>
      </c>
      <c r="C870">
        <v>8721</v>
      </c>
      <c r="D870">
        <v>5</v>
      </c>
      <c r="E870">
        <v>185.24</v>
      </c>
      <c r="F870" t="str">
        <f t="shared" si="39"/>
        <v>Suðurland</v>
      </c>
      <c r="G870">
        <f t="shared" si="40"/>
        <v>926.2</v>
      </c>
      <c r="H870">
        <f t="shared" si="41"/>
        <v>142.49230769230769</v>
      </c>
    </row>
    <row r="871" spans="1:8" x14ac:dyDescent="0.45">
      <c r="A871">
        <v>2011</v>
      </c>
      <c r="B871" t="s">
        <v>70</v>
      </c>
      <c r="C871">
        <v>8721</v>
      </c>
      <c r="D871">
        <v>3</v>
      </c>
      <c r="E871">
        <v>201.27</v>
      </c>
      <c r="F871" t="str">
        <f t="shared" si="39"/>
        <v>Suðurland</v>
      </c>
      <c r="G871">
        <f t="shared" si="40"/>
        <v>603.81000000000006</v>
      </c>
      <c r="H871">
        <f t="shared" si="41"/>
        <v>92.893846153846169</v>
      </c>
    </row>
    <row r="872" spans="1:8" x14ac:dyDescent="0.45">
      <c r="A872">
        <v>2012</v>
      </c>
      <c r="B872" t="s">
        <v>70</v>
      </c>
      <c r="C872">
        <v>8721</v>
      </c>
      <c r="D872">
        <v>1</v>
      </c>
      <c r="E872">
        <v>259.77</v>
      </c>
      <c r="F872" t="str">
        <f t="shared" si="39"/>
        <v>Suðurland</v>
      </c>
      <c r="G872">
        <f t="shared" si="40"/>
        <v>259.77</v>
      </c>
      <c r="H872">
        <f t="shared" si="41"/>
        <v>39.964615384615385</v>
      </c>
    </row>
    <row r="873" spans="1:8" x14ac:dyDescent="0.45">
      <c r="A873">
        <v>2013</v>
      </c>
      <c r="B873" t="s">
        <v>70</v>
      </c>
      <c r="C873">
        <v>8721</v>
      </c>
      <c r="D873">
        <v>8</v>
      </c>
      <c r="E873">
        <v>145.54</v>
      </c>
      <c r="F873" t="str">
        <f t="shared" si="39"/>
        <v>Suðurland</v>
      </c>
      <c r="G873">
        <f t="shared" si="40"/>
        <v>1164.32</v>
      </c>
      <c r="H873">
        <f t="shared" si="41"/>
        <v>179.12615384615384</v>
      </c>
    </row>
    <row r="874" spans="1:8" x14ac:dyDescent="0.45">
      <c r="A874">
        <v>2014</v>
      </c>
      <c r="B874" t="s">
        <v>70</v>
      </c>
      <c r="C874">
        <v>8721</v>
      </c>
      <c r="D874">
        <v>3</v>
      </c>
      <c r="E874">
        <v>95.22</v>
      </c>
      <c r="F874" t="str">
        <f t="shared" si="39"/>
        <v>Suðurland</v>
      </c>
      <c r="G874">
        <f t="shared" si="40"/>
        <v>285.65999999999997</v>
      </c>
      <c r="H874">
        <f t="shared" si="41"/>
        <v>43.9476923076923</v>
      </c>
    </row>
    <row r="875" spans="1:8" x14ac:dyDescent="0.45">
      <c r="A875">
        <v>2015</v>
      </c>
      <c r="B875" t="s">
        <v>70</v>
      </c>
      <c r="C875">
        <v>8721</v>
      </c>
      <c r="D875">
        <v>5</v>
      </c>
      <c r="E875">
        <v>171.64</v>
      </c>
      <c r="F875" t="str">
        <f t="shared" si="39"/>
        <v>Suðurland</v>
      </c>
      <c r="G875">
        <f t="shared" si="40"/>
        <v>858.19999999999993</v>
      </c>
      <c r="H875">
        <f t="shared" si="41"/>
        <v>132.03076923076921</v>
      </c>
    </row>
    <row r="876" spans="1:8" x14ac:dyDescent="0.45">
      <c r="A876">
        <v>2016</v>
      </c>
      <c r="B876" t="s">
        <v>70</v>
      </c>
      <c r="C876">
        <v>8721</v>
      </c>
      <c r="D876">
        <v>11</v>
      </c>
      <c r="E876">
        <v>99.27</v>
      </c>
      <c r="F876" t="str">
        <f t="shared" si="39"/>
        <v>Suðurland</v>
      </c>
      <c r="G876">
        <f t="shared" si="40"/>
        <v>1091.97</v>
      </c>
      <c r="H876">
        <f t="shared" si="41"/>
        <v>167.99538461538461</v>
      </c>
    </row>
    <row r="877" spans="1:8" x14ac:dyDescent="0.45">
      <c r="A877">
        <v>2017</v>
      </c>
      <c r="B877" t="s">
        <v>70</v>
      </c>
      <c r="C877">
        <v>8721</v>
      </c>
      <c r="D877">
        <v>9</v>
      </c>
      <c r="E877">
        <v>162.46</v>
      </c>
      <c r="F877" t="str">
        <f t="shared" si="39"/>
        <v>Suðurland</v>
      </c>
      <c r="G877">
        <f t="shared" si="40"/>
        <v>1462.14</v>
      </c>
      <c r="H877">
        <f t="shared" si="41"/>
        <v>224.94461538461539</v>
      </c>
    </row>
    <row r="878" spans="1:8" x14ac:dyDescent="0.45">
      <c r="A878">
        <v>2018</v>
      </c>
      <c r="B878" t="s">
        <v>70</v>
      </c>
      <c r="C878">
        <v>8721</v>
      </c>
      <c r="D878">
        <v>8</v>
      </c>
      <c r="E878">
        <v>140.84</v>
      </c>
      <c r="F878" t="str">
        <f t="shared" si="39"/>
        <v>Suðurland</v>
      </c>
      <c r="G878">
        <f t="shared" si="40"/>
        <v>1126.72</v>
      </c>
      <c r="H878">
        <f t="shared" si="41"/>
        <v>173.34153846153848</v>
      </c>
    </row>
    <row r="879" spans="1:8" x14ac:dyDescent="0.45">
      <c r="A879">
        <v>2019</v>
      </c>
      <c r="B879" t="s">
        <v>70</v>
      </c>
      <c r="C879">
        <v>8721</v>
      </c>
      <c r="D879">
        <v>6</v>
      </c>
      <c r="E879">
        <v>220.67</v>
      </c>
      <c r="F879" t="str">
        <f t="shared" si="39"/>
        <v>Suðurland</v>
      </c>
      <c r="G879">
        <f t="shared" si="40"/>
        <v>1324.02</v>
      </c>
      <c r="H879">
        <f t="shared" si="41"/>
        <v>203.69538461538463</v>
      </c>
    </row>
    <row r="880" spans="1:8" x14ac:dyDescent="0.45">
      <c r="A880">
        <v>2020</v>
      </c>
      <c r="B880" t="s">
        <v>70</v>
      </c>
      <c r="C880">
        <v>8721</v>
      </c>
      <c r="D880">
        <v>5</v>
      </c>
      <c r="E880">
        <v>78.430000000000007</v>
      </c>
      <c r="F880" t="str">
        <f t="shared" si="39"/>
        <v>Suðurland</v>
      </c>
      <c r="G880">
        <f t="shared" si="40"/>
        <v>392.15000000000003</v>
      </c>
      <c r="H880">
        <f t="shared" si="41"/>
        <v>60.330769230769235</v>
      </c>
    </row>
    <row r="881" spans="1:8" x14ac:dyDescent="0.45">
      <c r="A881">
        <v>2021</v>
      </c>
      <c r="B881" t="s">
        <v>70</v>
      </c>
      <c r="C881">
        <v>8721</v>
      </c>
      <c r="D881">
        <v>14</v>
      </c>
      <c r="E881">
        <v>431.84</v>
      </c>
      <c r="F881" t="str">
        <f t="shared" si="39"/>
        <v>Suðurland</v>
      </c>
      <c r="G881">
        <f t="shared" si="40"/>
        <v>6045.7599999999993</v>
      </c>
      <c r="H881">
        <f t="shared" si="41"/>
        <v>930.11692307692294</v>
      </c>
    </row>
    <row r="882" spans="1:8" x14ac:dyDescent="0.45">
      <c r="A882">
        <v>2022</v>
      </c>
      <c r="B882" t="s">
        <v>70</v>
      </c>
      <c r="C882">
        <v>8721</v>
      </c>
      <c r="D882">
        <v>6</v>
      </c>
      <c r="E882">
        <v>22.78</v>
      </c>
      <c r="F882" t="str">
        <f t="shared" si="39"/>
        <v>Suðurland</v>
      </c>
      <c r="G882">
        <f t="shared" si="40"/>
        <v>136.68</v>
      </c>
      <c r="H882">
        <f t="shared" si="41"/>
        <v>21.027692307692309</v>
      </c>
    </row>
    <row r="883" spans="1:8" x14ac:dyDescent="0.45">
      <c r="A883">
        <v>2023</v>
      </c>
      <c r="B883" t="s">
        <v>70</v>
      </c>
      <c r="C883">
        <v>8721</v>
      </c>
      <c r="D883">
        <v>5</v>
      </c>
      <c r="E883">
        <v>33.83</v>
      </c>
      <c r="F883" t="str">
        <f t="shared" si="39"/>
        <v>Suðurland</v>
      </c>
      <c r="G883">
        <f t="shared" si="40"/>
        <v>169.14999999999998</v>
      </c>
      <c r="H883">
        <f t="shared" si="41"/>
        <v>26.023076923076921</v>
      </c>
    </row>
    <row r="884" spans="1:8" x14ac:dyDescent="0.45">
      <c r="A884">
        <v>2024</v>
      </c>
      <c r="B884" t="s">
        <v>70</v>
      </c>
      <c r="C884">
        <v>8721</v>
      </c>
      <c r="D884">
        <v>4</v>
      </c>
      <c r="E884">
        <v>197.15</v>
      </c>
      <c r="F884" t="str">
        <f t="shared" si="39"/>
        <v>Suðurland</v>
      </c>
      <c r="G884">
        <f t="shared" si="40"/>
        <v>788.6</v>
      </c>
      <c r="H884">
        <f t="shared" si="41"/>
        <v>121.32307692307693</v>
      </c>
    </row>
    <row r="885" spans="1:8" x14ac:dyDescent="0.45">
      <c r="A885">
        <v>2006</v>
      </c>
      <c r="B885" t="s">
        <v>71</v>
      </c>
      <c r="C885">
        <v>8722</v>
      </c>
      <c r="D885">
        <v>2</v>
      </c>
      <c r="E885">
        <v>207.95</v>
      </c>
      <c r="F885" t="str">
        <f t="shared" si="39"/>
        <v>Suðurland</v>
      </c>
      <c r="G885">
        <f t="shared" si="40"/>
        <v>415.9</v>
      </c>
      <c r="H885">
        <f t="shared" si="41"/>
        <v>63.984615384615381</v>
      </c>
    </row>
    <row r="886" spans="1:8" x14ac:dyDescent="0.45">
      <c r="A886">
        <v>2008</v>
      </c>
      <c r="B886" t="s">
        <v>71</v>
      </c>
      <c r="C886">
        <v>8722</v>
      </c>
      <c r="D886">
        <v>2</v>
      </c>
      <c r="E886">
        <v>142.1</v>
      </c>
      <c r="F886" t="str">
        <f t="shared" si="39"/>
        <v>Suðurland</v>
      </c>
      <c r="G886">
        <f t="shared" si="40"/>
        <v>284.2</v>
      </c>
      <c r="H886">
        <f t="shared" si="41"/>
        <v>43.723076923076924</v>
      </c>
    </row>
    <row r="887" spans="1:8" x14ac:dyDescent="0.45">
      <c r="A887">
        <v>2009</v>
      </c>
      <c r="B887" t="s">
        <v>71</v>
      </c>
      <c r="C887">
        <v>8722</v>
      </c>
      <c r="D887">
        <v>1</v>
      </c>
      <c r="E887">
        <v>55.7</v>
      </c>
      <c r="F887" t="str">
        <f t="shared" si="39"/>
        <v>Suðurland</v>
      </c>
      <c r="G887">
        <f t="shared" si="40"/>
        <v>55.7</v>
      </c>
      <c r="H887">
        <f t="shared" si="41"/>
        <v>8.569230769230769</v>
      </c>
    </row>
    <row r="888" spans="1:8" x14ac:dyDescent="0.45">
      <c r="A888">
        <v>2010</v>
      </c>
      <c r="B888" t="s">
        <v>71</v>
      </c>
      <c r="C888">
        <v>8722</v>
      </c>
      <c r="D888">
        <v>3</v>
      </c>
      <c r="E888">
        <v>235.3</v>
      </c>
      <c r="F888" t="str">
        <f t="shared" si="39"/>
        <v>Suðurland</v>
      </c>
      <c r="G888">
        <f t="shared" si="40"/>
        <v>705.90000000000009</v>
      </c>
      <c r="H888">
        <f t="shared" si="41"/>
        <v>108.60000000000001</v>
      </c>
    </row>
    <row r="889" spans="1:8" x14ac:dyDescent="0.45">
      <c r="A889">
        <v>2011</v>
      </c>
      <c r="B889" t="s">
        <v>71</v>
      </c>
      <c r="C889">
        <v>8722</v>
      </c>
      <c r="D889">
        <v>1</v>
      </c>
      <c r="E889">
        <v>225</v>
      </c>
      <c r="F889" t="str">
        <f t="shared" si="39"/>
        <v>Suðurland</v>
      </c>
      <c r="G889">
        <f t="shared" si="40"/>
        <v>225</v>
      </c>
      <c r="H889">
        <f t="shared" si="41"/>
        <v>34.615384615384613</v>
      </c>
    </row>
    <row r="890" spans="1:8" x14ac:dyDescent="0.45">
      <c r="A890">
        <v>2012</v>
      </c>
      <c r="B890" t="s">
        <v>71</v>
      </c>
      <c r="C890">
        <v>8722</v>
      </c>
      <c r="D890">
        <v>2</v>
      </c>
      <c r="E890">
        <v>163.44999999999999</v>
      </c>
      <c r="F890" t="str">
        <f t="shared" si="39"/>
        <v>Suðurland</v>
      </c>
      <c r="G890">
        <f t="shared" si="40"/>
        <v>326.89999999999998</v>
      </c>
      <c r="H890">
        <f t="shared" si="41"/>
        <v>50.292307692307688</v>
      </c>
    </row>
    <row r="891" spans="1:8" x14ac:dyDescent="0.45">
      <c r="A891">
        <v>2013</v>
      </c>
      <c r="B891" t="s">
        <v>71</v>
      </c>
      <c r="C891">
        <v>8722</v>
      </c>
      <c r="D891">
        <v>3</v>
      </c>
      <c r="E891">
        <v>213.37</v>
      </c>
      <c r="F891" t="str">
        <f t="shared" si="39"/>
        <v>Suðurland</v>
      </c>
      <c r="G891">
        <f t="shared" si="40"/>
        <v>640.11</v>
      </c>
      <c r="H891">
        <f t="shared" si="41"/>
        <v>98.478461538461545</v>
      </c>
    </row>
    <row r="892" spans="1:8" x14ac:dyDescent="0.45">
      <c r="A892">
        <v>2014</v>
      </c>
      <c r="B892" t="s">
        <v>71</v>
      </c>
      <c r="C892">
        <v>8722</v>
      </c>
      <c r="D892">
        <v>3</v>
      </c>
      <c r="E892">
        <v>46.2</v>
      </c>
      <c r="F892" t="str">
        <f t="shared" si="39"/>
        <v>Suðurland</v>
      </c>
      <c r="G892">
        <f t="shared" si="40"/>
        <v>138.60000000000002</v>
      </c>
      <c r="H892">
        <f t="shared" si="41"/>
        <v>21.323076923076925</v>
      </c>
    </row>
    <row r="893" spans="1:8" x14ac:dyDescent="0.45">
      <c r="A893">
        <v>2015</v>
      </c>
      <c r="B893" t="s">
        <v>71</v>
      </c>
      <c r="C893">
        <v>8722</v>
      </c>
      <c r="D893">
        <v>5</v>
      </c>
      <c r="E893">
        <v>242.7</v>
      </c>
      <c r="F893" t="str">
        <f t="shared" si="39"/>
        <v>Suðurland</v>
      </c>
      <c r="G893">
        <f t="shared" si="40"/>
        <v>1213.5</v>
      </c>
      <c r="H893">
        <f t="shared" si="41"/>
        <v>186.69230769230768</v>
      </c>
    </row>
    <row r="894" spans="1:8" x14ac:dyDescent="0.45">
      <c r="A894">
        <v>2016</v>
      </c>
      <c r="B894" t="s">
        <v>71</v>
      </c>
      <c r="C894">
        <v>8722</v>
      </c>
      <c r="D894">
        <v>1</v>
      </c>
      <c r="E894">
        <v>223.5</v>
      </c>
      <c r="F894" t="str">
        <f t="shared" si="39"/>
        <v>Suðurland</v>
      </c>
      <c r="G894">
        <f t="shared" si="40"/>
        <v>223.5</v>
      </c>
      <c r="H894">
        <f t="shared" si="41"/>
        <v>34.384615384615387</v>
      </c>
    </row>
    <row r="895" spans="1:8" x14ac:dyDescent="0.45">
      <c r="A895">
        <v>2017</v>
      </c>
      <c r="B895" t="s">
        <v>71</v>
      </c>
      <c r="C895">
        <v>8722</v>
      </c>
      <c r="D895">
        <v>5</v>
      </c>
      <c r="E895">
        <v>221.72</v>
      </c>
      <c r="F895" t="str">
        <f t="shared" si="39"/>
        <v>Suðurland</v>
      </c>
      <c r="G895">
        <f t="shared" si="40"/>
        <v>1108.5999999999999</v>
      </c>
      <c r="H895">
        <f t="shared" si="41"/>
        <v>170.55384615384614</v>
      </c>
    </row>
    <row r="896" spans="1:8" x14ac:dyDescent="0.45">
      <c r="A896">
        <v>2018</v>
      </c>
      <c r="B896" t="s">
        <v>71</v>
      </c>
      <c r="C896">
        <v>8722</v>
      </c>
      <c r="D896">
        <v>4</v>
      </c>
      <c r="E896">
        <v>434.28</v>
      </c>
      <c r="F896" t="str">
        <f t="shared" si="39"/>
        <v>Suðurland</v>
      </c>
      <c r="G896">
        <f t="shared" si="40"/>
        <v>1737.12</v>
      </c>
      <c r="H896">
        <f t="shared" si="41"/>
        <v>267.24923076923073</v>
      </c>
    </row>
    <row r="897" spans="1:8" x14ac:dyDescent="0.45">
      <c r="A897">
        <v>2019</v>
      </c>
      <c r="B897" t="s">
        <v>71</v>
      </c>
      <c r="C897">
        <v>8722</v>
      </c>
      <c r="D897">
        <v>3</v>
      </c>
      <c r="E897">
        <v>205.2</v>
      </c>
      <c r="F897" t="str">
        <f t="shared" si="39"/>
        <v>Suðurland</v>
      </c>
      <c r="G897">
        <f t="shared" si="40"/>
        <v>615.59999999999991</v>
      </c>
      <c r="H897">
        <f t="shared" si="41"/>
        <v>94.707692307692298</v>
      </c>
    </row>
    <row r="898" spans="1:8" x14ac:dyDescent="0.45">
      <c r="A898">
        <v>2020</v>
      </c>
      <c r="B898" t="s">
        <v>71</v>
      </c>
      <c r="C898">
        <v>8722</v>
      </c>
      <c r="D898">
        <v>6</v>
      </c>
      <c r="E898">
        <v>194.83</v>
      </c>
      <c r="F898" t="str">
        <f t="shared" si="39"/>
        <v>Suðurland</v>
      </c>
      <c r="G898">
        <f t="shared" si="40"/>
        <v>1168.98</v>
      </c>
      <c r="H898">
        <f t="shared" si="41"/>
        <v>179.84307692307692</v>
      </c>
    </row>
    <row r="899" spans="1:8" x14ac:dyDescent="0.45">
      <c r="A899">
        <v>2021</v>
      </c>
      <c r="B899" t="s">
        <v>71</v>
      </c>
      <c r="C899">
        <v>8722</v>
      </c>
      <c r="D899">
        <v>2</v>
      </c>
      <c r="E899">
        <v>110.45</v>
      </c>
      <c r="F899" t="str">
        <f t="shared" ref="F899:F902" si="42">IF(OR(B899="Reykjavíkurborg",B899="Kópavogsbær",B899="Seltjarnarnesbær",B899="Garðabær",B899="Hafnarfjarðarkaupstaður",B899="Mosfellsbær",B899="Kjósarhreppur"),"Höfuðborgarsvæðið",IF(OR(B899="Reykjanesbær",B899="Grindavíkurbær",B899="Sveitarfélagið Vogar",B899="Sveitarfélagið Álftanes",B899="Suðurnesjabær"),"Suðurnes",IF(OR(B899="Akraneskaupstaður",B899="Borgarbyggð",B899="Stykkishólmur",B899="Stykkishólmsbær",B899="Grundarfjarðarbær",B899="Snæfellsbær",B899="Eyja- og Miklaholtshreppur",B899="Skorradalshreppur",B899="Hvalfjarðarsveit",B899="Dalabyggð"),"Vesturland",IF(OR(B899="Ísafjarðarbær",B899="Bolungarvíkurkaupstaður",B899="Reykhólahreppur",B899="Vesturbyggð",B899="Súðavíkurhreppur",B899="Árneshreppur",B899="Kaldrananeshreppur",B899="Strandabyggð"),"Vestfirðir",IF(OR(B899="Skagafjörður",B899="Húnaþing vestra",B899="Sveitarfélagið Skagaströnd",B899="Húnabyggð"),"Norðurland vestra",IF(OR(B899="Akureyrarbær",B899="Akureyri",B899="Fjallabyggð",B899="Dalvíkurbyggð",B899="Eyjafjarðarsveit",B899="Hörgársveit",B899="Svalbarðsstrandarhreppur",B899="Grýtubakkahreppur",B899="Norðurþing",B899="Tjörneshreppur",B899="Þingeyjarsveit",B899="Langanesbyggð"),"Norðurland eystra",IF(OR(B899="Fjarðabyggð",B899="Fjarðarbyggð",B899="Múlaþing",B899="Vopnafjarðarhreppur",B899="Fljótsdalshreppur"),"Austurland",IF(OR(B899="Vestmannaeyjar",B899="Sveitarfélagið Árborg",B899="Sveitarfélagið Hornafjörður",B899="Mýrdalshreppur",B899="Skarftárhreppur",B899="Ásahreppur",B899="Rangárþing eystra",B899="Rangárþing ytra",B899="Hrunamannahreppur",B899="Hveragerði",B899="Sveitarfélagið Ölfus",B899="Grímsnes- og Grafningshreppur",B899="Skeiða- og Gnúpverjahreppur",B899="Bláskógabyggð",B899="Flóahreppur"),"Suðurland","Óþekkt"))))))))</f>
        <v>Suðurland</v>
      </c>
      <c r="G899">
        <f t="shared" ref="G899:G902" si="43">D899*E899</f>
        <v>220.9</v>
      </c>
      <c r="H899">
        <f t="shared" ref="H899:H902" si="44">G899/6.5</f>
        <v>33.984615384615388</v>
      </c>
    </row>
    <row r="900" spans="1:8" x14ac:dyDescent="0.45">
      <c r="A900">
        <v>2022</v>
      </c>
      <c r="B900" t="s">
        <v>71</v>
      </c>
      <c r="C900">
        <v>8722</v>
      </c>
      <c r="D900">
        <v>2</v>
      </c>
      <c r="E900">
        <v>98.6</v>
      </c>
      <c r="F900" t="str">
        <f t="shared" si="42"/>
        <v>Suðurland</v>
      </c>
      <c r="G900">
        <f t="shared" si="43"/>
        <v>197.2</v>
      </c>
      <c r="H900">
        <f t="shared" si="44"/>
        <v>30.338461538461537</v>
      </c>
    </row>
    <row r="901" spans="1:8" x14ac:dyDescent="0.45">
      <c r="A901">
        <v>2023</v>
      </c>
      <c r="B901" t="s">
        <v>71</v>
      </c>
      <c r="C901">
        <v>8722</v>
      </c>
      <c r="D901">
        <v>7</v>
      </c>
      <c r="E901">
        <v>64.44</v>
      </c>
      <c r="F901" t="str">
        <f t="shared" si="42"/>
        <v>Suðurland</v>
      </c>
      <c r="G901">
        <f t="shared" si="43"/>
        <v>451.08</v>
      </c>
      <c r="H901">
        <f t="shared" si="44"/>
        <v>69.396923076923073</v>
      </c>
    </row>
    <row r="902" spans="1:8" x14ac:dyDescent="0.45">
      <c r="A902">
        <v>2024</v>
      </c>
      <c r="B902" t="s">
        <v>71</v>
      </c>
      <c r="C902">
        <v>8722</v>
      </c>
      <c r="D902">
        <v>1</v>
      </c>
      <c r="E902">
        <v>180</v>
      </c>
      <c r="F902" t="str">
        <f t="shared" si="42"/>
        <v>Suðurland</v>
      </c>
      <c r="G902">
        <f t="shared" si="43"/>
        <v>180</v>
      </c>
      <c r="H902">
        <f t="shared" si="44"/>
        <v>27.692307692307693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D5C-A8EB-3B4C-AC10-8AAEAB180B1E}">
  <dimension ref="A1:F153"/>
  <sheetViews>
    <sheetView zoomScale="99" workbookViewId="0">
      <selection activeCell="F2" sqref="F2"/>
    </sheetView>
  </sheetViews>
  <sheetFormatPr defaultColWidth="10.6640625" defaultRowHeight="14.25" x14ac:dyDescent="0.45"/>
  <sheetData>
    <row r="1" spans="1:6" x14ac:dyDescent="0.45">
      <c r="A1" s="3" t="s">
        <v>0</v>
      </c>
      <c r="B1" s="3" t="s">
        <v>73</v>
      </c>
      <c r="C1" s="3" t="s">
        <v>72</v>
      </c>
      <c r="D1" s="1" t="s">
        <v>5</v>
      </c>
      <c r="E1" s="3" t="s">
        <v>85</v>
      </c>
      <c r="F1" s="3" t="s">
        <v>88</v>
      </c>
    </row>
    <row r="2" spans="1:6" x14ac:dyDescent="0.45">
      <c r="A2">
        <v>2006</v>
      </c>
      <c r="B2" t="s">
        <v>74</v>
      </c>
      <c r="C2">
        <f>SUMIFS(Atvinnuhús!D:D,Atvinnuhús!A:A,A2,Atvinnuhús!F:F,Atvinnuhús!F2)</f>
        <v>489</v>
      </c>
      <c r="D2">
        <f>AVERAGEIFS(Atvinnuhús!E:E,Atvinnuhús!A:A,A2,Atvinnuhús!F:F,B2)</f>
        <v>796.11571428571438</v>
      </c>
      <c r="E2">
        <f>D2*C2</f>
        <v>389300.58428571431</v>
      </c>
      <c r="F2">
        <f>E2/6.5</f>
        <v>59892.397582417587</v>
      </c>
    </row>
    <row r="3" spans="1:6" x14ac:dyDescent="0.45">
      <c r="A3">
        <v>2007</v>
      </c>
      <c r="B3" t="s">
        <v>74</v>
      </c>
      <c r="C3">
        <f>SUMIFS(Atvinnuhús!D:D,Atvinnuhús!A:A,A3,Atvinnuhús!F:F,Atvinnuhús!F3)</f>
        <v>336</v>
      </c>
      <c r="D3">
        <f>AVERAGEIFS(Atvinnuhús!E:E,Atvinnuhús!A:A,A3,Atvinnuhús!F:F,B3)</f>
        <v>215.11666666666667</v>
      </c>
      <c r="E3">
        <f t="shared" ref="E3:E66" si="0">D3*C3</f>
        <v>72279.199999999997</v>
      </c>
      <c r="F3">
        <f t="shared" ref="F3:F66" si="1">E3/6.5</f>
        <v>11119.876923076923</v>
      </c>
    </row>
    <row r="4" spans="1:6" x14ac:dyDescent="0.45">
      <c r="A4">
        <v>2008</v>
      </c>
      <c r="B4" t="s">
        <v>74</v>
      </c>
      <c r="C4">
        <f>SUMIFS(Atvinnuhús!D:D,Atvinnuhús!A:A,A4,Atvinnuhús!F:F,Atvinnuhús!F4)</f>
        <v>226</v>
      </c>
      <c r="D4">
        <f>AVERAGEIFS(Atvinnuhús!E:E,Atvinnuhús!A:A,A4,Atvinnuhús!F:F,B4)</f>
        <v>919.80166666666673</v>
      </c>
      <c r="E4">
        <f t="shared" si="0"/>
        <v>207875.1766666667</v>
      </c>
      <c r="F4">
        <f t="shared" si="1"/>
        <v>31980.796410256415</v>
      </c>
    </row>
    <row r="5" spans="1:6" x14ac:dyDescent="0.45">
      <c r="A5">
        <v>2009</v>
      </c>
      <c r="B5" t="s">
        <v>74</v>
      </c>
      <c r="C5">
        <f>SUMIFS(Atvinnuhús!D:D,Atvinnuhús!A:A,A5,Atvinnuhús!F:F,Atvinnuhús!F5)</f>
        <v>174</v>
      </c>
      <c r="D5">
        <f>AVERAGEIFS(Atvinnuhús!E:E,Atvinnuhús!A:A,A5,Atvinnuhús!F:F,B5)</f>
        <v>493.51200000000006</v>
      </c>
      <c r="E5">
        <f t="shared" si="0"/>
        <v>85871.088000000003</v>
      </c>
      <c r="F5">
        <f t="shared" si="1"/>
        <v>13210.936615384617</v>
      </c>
    </row>
    <row r="6" spans="1:6" x14ac:dyDescent="0.45">
      <c r="A6">
        <v>2010</v>
      </c>
      <c r="B6" t="s">
        <v>74</v>
      </c>
      <c r="C6">
        <f>SUMIFS(Atvinnuhús!D:D,Atvinnuhús!A:A,A6,Atvinnuhús!F:F,Atvinnuhús!F6)</f>
        <v>176</v>
      </c>
      <c r="D6">
        <f>AVERAGEIFS(Atvinnuhús!E:E,Atvinnuhús!A:A,A6,Atvinnuhús!F:F,B6)</f>
        <v>981.72666666666657</v>
      </c>
      <c r="E6">
        <f t="shared" si="0"/>
        <v>172783.89333333331</v>
      </c>
      <c r="F6">
        <f t="shared" si="1"/>
        <v>26582.137435897432</v>
      </c>
    </row>
    <row r="7" spans="1:6" x14ac:dyDescent="0.45">
      <c r="A7">
        <v>2011</v>
      </c>
      <c r="B7" t="s">
        <v>74</v>
      </c>
      <c r="C7">
        <f>SUMIFS(Atvinnuhús!D:D,Atvinnuhús!A:A,A7,Atvinnuhús!F:F,Atvinnuhús!F7)</f>
        <v>99</v>
      </c>
      <c r="D7">
        <f>AVERAGEIFS(Atvinnuhús!E:E,Atvinnuhús!A:A,A7,Atvinnuhús!F:F,B7)</f>
        <v>586.07666666666648</v>
      </c>
      <c r="E7">
        <f t="shared" si="0"/>
        <v>58021.589999999982</v>
      </c>
      <c r="F7">
        <f t="shared" si="1"/>
        <v>8926.3984615384579</v>
      </c>
    </row>
    <row r="8" spans="1:6" x14ac:dyDescent="0.45">
      <c r="A8">
        <v>2012</v>
      </c>
      <c r="B8" t="s">
        <v>74</v>
      </c>
      <c r="C8">
        <f>SUMIFS(Atvinnuhús!D:D,Atvinnuhús!A:A,A8,Atvinnuhús!F:F,Atvinnuhús!F8)</f>
        <v>200</v>
      </c>
      <c r="D8">
        <f>AVERAGEIFS(Atvinnuhús!E:E,Atvinnuhús!A:A,A8,Atvinnuhús!F:F,B8)</f>
        <v>467.96399999999994</v>
      </c>
      <c r="E8">
        <f t="shared" si="0"/>
        <v>93592.799999999988</v>
      </c>
      <c r="F8">
        <f t="shared" si="1"/>
        <v>14398.892307692306</v>
      </c>
    </row>
    <row r="9" spans="1:6" x14ac:dyDescent="0.45">
      <c r="A9">
        <v>2013</v>
      </c>
      <c r="B9" t="s">
        <v>74</v>
      </c>
      <c r="C9">
        <f>SUMIFS(Atvinnuhús!D:D,Atvinnuhús!A:A,A9,Atvinnuhús!F:F,Atvinnuhús!F9)</f>
        <v>128</v>
      </c>
      <c r="D9">
        <f>AVERAGEIFS(Atvinnuhús!E:E,Atvinnuhús!A:A,A9,Atvinnuhús!F:F,B9)</f>
        <v>513.28199999999993</v>
      </c>
      <c r="E9">
        <f t="shared" si="0"/>
        <v>65700.09599999999</v>
      </c>
      <c r="F9">
        <f t="shared" si="1"/>
        <v>10107.707076923076</v>
      </c>
    </row>
    <row r="10" spans="1:6" x14ac:dyDescent="0.45">
      <c r="A10">
        <v>2014</v>
      </c>
      <c r="B10" t="s">
        <v>74</v>
      </c>
      <c r="C10">
        <f>SUMIFS(Atvinnuhús!D:D,Atvinnuhús!A:A,A10,Atvinnuhús!F:F,Atvinnuhús!F10)</f>
        <v>227</v>
      </c>
      <c r="D10">
        <f>AVERAGEIFS(Atvinnuhús!E:E,Atvinnuhús!A:A,A10,Atvinnuhús!F:F,B10)</f>
        <v>144.93</v>
      </c>
      <c r="E10">
        <f t="shared" si="0"/>
        <v>32899.11</v>
      </c>
      <c r="F10">
        <f t="shared" si="1"/>
        <v>5061.4015384615386</v>
      </c>
    </row>
    <row r="11" spans="1:6" x14ac:dyDescent="0.45">
      <c r="A11">
        <v>2015</v>
      </c>
      <c r="B11" t="s">
        <v>74</v>
      </c>
      <c r="C11">
        <f>SUMIFS(Atvinnuhús!D:D,Atvinnuhús!A:A,A11,Atvinnuhús!F:F,Atvinnuhús!F11)</f>
        <v>149</v>
      </c>
      <c r="D11">
        <f>AVERAGEIFS(Atvinnuhús!E:E,Atvinnuhús!A:A,A11,Atvinnuhús!F:F,B11)</f>
        <v>288.08</v>
      </c>
      <c r="E11">
        <f t="shared" si="0"/>
        <v>42923.92</v>
      </c>
      <c r="F11">
        <f t="shared" si="1"/>
        <v>6603.6799999999994</v>
      </c>
    </row>
    <row r="12" spans="1:6" x14ac:dyDescent="0.45">
      <c r="A12">
        <v>2016</v>
      </c>
      <c r="B12" t="s">
        <v>74</v>
      </c>
      <c r="C12">
        <f>SUMIFS(Atvinnuhús!D:D,Atvinnuhús!A:A,A12,Atvinnuhús!F:F,Atvinnuhús!F12)</f>
        <v>191</v>
      </c>
      <c r="D12">
        <f>AVERAGEIFS(Atvinnuhús!E:E,Atvinnuhús!A:A,A12,Atvinnuhús!F:F,B12)</f>
        <v>362.072</v>
      </c>
      <c r="E12">
        <f t="shared" si="0"/>
        <v>69155.752000000008</v>
      </c>
      <c r="F12">
        <f t="shared" si="1"/>
        <v>10639.346461538462</v>
      </c>
    </row>
    <row r="13" spans="1:6" x14ac:dyDescent="0.45">
      <c r="A13">
        <v>2017</v>
      </c>
      <c r="B13" t="s">
        <v>74</v>
      </c>
      <c r="C13">
        <f>SUMIFS(Atvinnuhús!D:D,Atvinnuhús!A:A,A13,Atvinnuhús!F:F,Atvinnuhús!F13)</f>
        <v>159</v>
      </c>
      <c r="D13">
        <f>AVERAGEIFS(Atvinnuhús!E:E,Atvinnuhús!A:A,A13,Atvinnuhús!F:F,B13)</f>
        <v>322.11833333333328</v>
      </c>
      <c r="E13">
        <f t="shared" si="0"/>
        <v>51216.814999999995</v>
      </c>
      <c r="F13">
        <f t="shared" si="1"/>
        <v>7879.5099999999993</v>
      </c>
    </row>
    <row r="14" spans="1:6" x14ac:dyDescent="0.45">
      <c r="A14">
        <v>2018</v>
      </c>
      <c r="B14" t="s">
        <v>74</v>
      </c>
      <c r="C14">
        <f>SUMIFS(Atvinnuhús!D:D,Atvinnuhús!A:A,A14,Atvinnuhús!F:F,Atvinnuhús!F14)</f>
        <v>106</v>
      </c>
      <c r="D14">
        <f>AVERAGEIFS(Atvinnuhús!E:E,Atvinnuhús!A:A,A14,Atvinnuhús!F:F,B14)</f>
        <v>396.37166666666661</v>
      </c>
      <c r="E14">
        <f t="shared" si="0"/>
        <v>42015.39666666666</v>
      </c>
      <c r="F14">
        <f t="shared" si="1"/>
        <v>6463.9071794871788</v>
      </c>
    </row>
    <row r="15" spans="1:6" x14ac:dyDescent="0.45">
      <c r="A15">
        <v>2019</v>
      </c>
      <c r="B15" t="s">
        <v>74</v>
      </c>
      <c r="C15">
        <f>SUMIFS(Atvinnuhús!D:D,Atvinnuhús!A:A,A15,Atvinnuhús!F:F,Atvinnuhús!F15)</f>
        <v>266</v>
      </c>
      <c r="D15">
        <f>AVERAGEIFS(Atvinnuhús!E:E,Atvinnuhús!A:A,A15,Atvinnuhús!F:F,B15)</f>
        <v>612.31600000000003</v>
      </c>
      <c r="E15">
        <f t="shared" si="0"/>
        <v>162876.05600000001</v>
      </c>
      <c r="F15">
        <f t="shared" si="1"/>
        <v>25057.854769230769</v>
      </c>
    </row>
    <row r="16" spans="1:6" x14ac:dyDescent="0.45">
      <c r="A16">
        <v>2020</v>
      </c>
      <c r="B16" t="s">
        <v>74</v>
      </c>
      <c r="C16">
        <f>SUMIFS(Atvinnuhús!D:D,Atvinnuhús!A:A,A16,Atvinnuhús!F:F,Atvinnuhús!F16)</f>
        <v>150</v>
      </c>
      <c r="D16">
        <f>AVERAGEIFS(Atvinnuhús!E:E,Atvinnuhús!A:A,A16,Atvinnuhús!F:F,B16)</f>
        <v>411.34333333333331</v>
      </c>
      <c r="E16">
        <f t="shared" si="0"/>
        <v>61701.499999999993</v>
      </c>
      <c r="F16">
        <f t="shared" si="1"/>
        <v>9492.538461538461</v>
      </c>
    </row>
    <row r="17" spans="1:6" x14ac:dyDescent="0.45">
      <c r="A17">
        <v>2021</v>
      </c>
      <c r="B17" t="s">
        <v>74</v>
      </c>
      <c r="C17">
        <f>SUMIFS(Atvinnuhús!D:D,Atvinnuhús!A:A,A17,Atvinnuhús!F:F,Atvinnuhús!F17)</f>
        <v>299</v>
      </c>
      <c r="D17">
        <f>AVERAGEIFS(Atvinnuhús!E:E,Atvinnuhús!A:A,A17,Atvinnuhús!F:F,B17)</f>
        <v>556.67166666666674</v>
      </c>
      <c r="E17">
        <f t="shared" si="0"/>
        <v>166444.82833333337</v>
      </c>
      <c r="F17">
        <f t="shared" si="1"/>
        <v>25606.896666666671</v>
      </c>
    </row>
    <row r="18" spans="1:6" x14ac:dyDescent="0.45">
      <c r="A18">
        <v>2022</v>
      </c>
      <c r="B18" t="s">
        <v>74</v>
      </c>
      <c r="C18">
        <f>SUMIFS(Atvinnuhús!D:D,Atvinnuhús!A:A,A18,Atvinnuhús!F:F,Atvinnuhús!F18)</f>
        <v>651</v>
      </c>
      <c r="D18">
        <f>AVERAGEIFS(Atvinnuhús!E:E,Atvinnuhús!A:A,A18,Atvinnuhús!F:F,B18)</f>
        <v>266.2166666666667</v>
      </c>
      <c r="E18">
        <f t="shared" si="0"/>
        <v>173307.05000000002</v>
      </c>
      <c r="F18">
        <f t="shared" si="1"/>
        <v>26662.623076923079</v>
      </c>
    </row>
    <row r="19" spans="1:6" x14ac:dyDescent="0.45">
      <c r="A19">
        <v>2023</v>
      </c>
      <c r="B19" t="s">
        <v>74</v>
      </c>
      <c r="C19">
        <f>SUMIFS(Atvinnuhús!D:D,Atvinnuhús!A:A,A19,Atvinnuhús!F:F,Atvinnuhús!F19)</f>
        <v>460</v>
      </c>
      <c r="D19">
        <f>AVERAGEIFS(Atvinnuhús!E:E,Atvinnuhús!A:A,A19,Atvinnuhús!F:F,B19)</f>
        <v>832.68399999999997</v>
      </c>
      <c r="E19">
        <f t="shared" si="0"/>
        <v>383034.64</v>
      </c>
      <c r="F19">
        <f t="shared" si="1"/>
        <v>58928.406153846154</v>
      </c>
    </row>
    <row r="20" spans="1:6" x14ac:dyDescent="0.45">
      <c r="A20">
        <v>2024</v>
      </c>
      <c r="B20" t="s">
        <v>74</v>
      </c>
      <c r="C20">
        <f>SUMIFS(Atvinnuhús!D:D,Atvinnuhús!A:A,A20,Atvinnuhús!F:F,Atvinnuhús!F20)</f>
        <v>432</v>
      </c>
      <c r="D20">
        <f>AVERAGEIFS(Atvinnuhús!E:E,Atvinnuhús!A:A,A20,Atvinnuhús!F:F,B20)</f>
        <v>341.30600000000004</v>
      </c>
      <c r="E20">
        <f t="shared" si="0"/>
        <v>147444.19200000001</v>
      </c>
      <c r="F20">
        <f t="shared" si="1"/>
        <v>22683.721846153847</v>
      </c>
    </row>
    <row r="21" spans="1:6" x14ac:dyDescent="0.45">
      <c r="A21">
        <v>2006</v>
      </c>
      <c r="B21" t="s">
        <v>75</v>
      </c>
      <c r="C21">
        <f>SUMIFS(Atvinnuhús!D:D,Atvinnuhús!A:A,A21,Atvinnuhús!F:F,Atvinnuhús!F109)</f>
        <v>31</v>
      </c>
      <c r="D21">
        <f>AVERAGEIFS(Atvinnuhús!E:E,Atvinnuhús!A:A,A21,Atvinnuhús!F:F,B21)</f>
        <v>280.1925</v>
      </c>
      <c r="E21">
        <f t="shared" si="0"/>
        <v>8685.9675000000007</v>
      </c>
      <c r="F21">
        <f t="shared" si="1"/>
        <v>1336.3026923076925</v>
      </c>
    </row>
    <row r="22" spans="1:6" x14ac:dyDescent="0.45">
      <c r="A22">
        <v>2007</v>
      </c>
      <c r="B22" t="s">
        <v>75</v>
      </c>
      <c r="C22">
        <f>SUMIFS(Atvinnuhús!D:D,Atvinnuhús!A:A,A22,Atvinnuhús!F:F,Atvinnuhús!F110)</f>
        <v>39</v>
      </c>
      <c r="D22">
        <f>AVERAGEIFS(Atvinnuhús!E:E,Atvinnuhús!A:A,A22,Atvinnuhús!F:F,B22)</f>
        <v>471.89399999999995</v>
      </c>
      <c r="E22">
        <f t="shared" si="0"/>
        <v>18403.865999999998</v>
      </c>
      <c r="F22">
        <f t="shared" si="1"/>
        <v>2831.3639999999996</v>
      </c>
    </row>
    <row r="23" spans="1:6" x14ac:dyDescent="0.45">
      <c r="A23">
        <v>2008</v>
      </c>
      <c r="B23" t="s">
        <v>75</v>
      </c>
      <c r="C23">
        <f>SUMIFS(Atvinnuhús!D:D,Atvinnuhús!A:A,A23,Atvinnuhús!F:F,Atvinnuhús!F111)</f>
        <v>62</v>
      </c>
      <c r="D23">
        <f>AVERAGEIFS(Atvinnuhús!E:E,Atvinnuhús!A:A,A23,Atvinnuhús!F:F,B23)</f>
        <v>614.80800000000011</v>
      </c>
      <c r="E23">
        <f t="shared" si="0"/>
        <v>38118.096000000005</v>
      </c>
      <c r="F23">
        <f t="shared" si="1"/>
        <v>5864.3224615384624</v>
      </c>
    </row>
    <row r="24" spans="1:6" x14ac:dyDescent="0.45">
      <c r="A24">
        <v>2009</v>
      </c>
      <c r="B24" t="s">
        <v>75</v>
      </c>
      <c r="C24">
        <f>SUMIFS(Atvinnuhús!D:D,Atvinnuhús!A:A,A24,Atvinnuhús!F:F,Atvinnuhús!F112)</f>
        <v>62</v>
      </c>
      <c r="D24">
        <f>AVERAGEIFS(Atvinnuhús!E:E,Atvinnuhús!A:A,A24,Atvinnuhús!F:F,B24)</f>
        <v>492.54200000000003</v>
      </c>
      <c r="E24">
        <f t="shared" si="0"/>
        <v>30537.604000000003</v>
      </c>
      <c r="F24">
        <f t="shared" si="1"/>
        <v>4698.0929230769234</v>
      </c>
    </row>
    <row r="25" spans="1:6" x14ac:dyDescent="0.45">
      <c r="A25">
        <v>2010</v>
      </c>
      <c r="B25" t="s">
        <v>75</v>
      </c>
      <c r="C25">
        <f>SUMIFS(Atvinnuhús!D:D,Atvinnuhús!A:A,A25,Atvinnuhús!F:F,Atvinnuhús!F113)</f>
        <v>72</v>
      </c>
      <c r="D25">
        <f>AVERAGEIFS(Atvinnuhús!E:E,Atvinnuhús!A:A,A25,Atvinnuhús!F:F,B25)</f>
        <v>854.37599999999998</v>
      </c>
      <c r="E25">
        <f t="shared" si="0"/>
        <v>61515.072</v>
      </c>
      <c r="F25">
        <f t="shared" si="1"/>
        <v>9463.8572307692302</v>
      </c>
    </row>
    <row r="26" spans="1:6" x14ac:dyDescent="0.45">
      <c r="A26">
        <v>2011</v>
      </c>
      <c r="B26" t="s">
        <v>75</v>
      </c>
      <c r="C26">
        <f>SUMIFS(Atvinnuhús!D:D,Atvinnuhús!A:A,A26,Atvinnuhús!F:F,Atvinnuhús!F114)</f>
        <v>56</v>
      </c>
      <c r="D26">
        <f>AVERAGEIFS(Atvinnuhús!E:E,Atvinnuhús!A:A,A26,Atvinnuhús!F:F,B26)</f>
        <v>336.04333333333335</v>
      </c>
      <c r="E26">
        <f t="shared" si="0"/>
        <v>18818.426666666666</v>
      </c>
      <c r="F26">
        <f t="shared" si="1"/>
        <v>2895.1425641025639</v>
      </c>
    </row>
    <row r="27" spans="1:6" x14ac:dyDescent="0.45">
      <c r="A27">
        <v>2012</v>
      </c>
      <c r="B27" t="s">
        <v>75</v>
      </c>
      <c r="C27">
        <f>SUMIFS(Atvinnuhús!D:D,Atvinnuhús!A:A,A27,Atvinnuhús!F:F,Atvinnuhús!F115)</f>
        <v>26</v>
      </c>
      <c r="D27">
        <f>AVERAGEIFS(Atvinnuhús!E:E,Atvinnuhús!A:A,A27,Atvinnuhús!F:F,B27)</f>
        <v>350.89000000000004</v>
      </c>
      <c r="E27">
        <f t="shared" si="0"/>
        <v>9123.1400000000012</v>
      </c>
      <c r="F27">
        <f t="shared" si="1"/>
        <v>1403.5600000000002</v>
      </c>
    </row>
    <row r="28" spans="1:6" x14ac:dyDescent="0.45">
      <c r="A28">
        <v>2013</v>
      </c>
      <c r="B28" t="s">
        <v>75</v>
      </c>
      <c r="C28">
        <f>SUMIFS(Atvinnuhús!D:D,Atvinnuhús!A:A,A28,Atvinnuhús!F:F,Atvinnuhús!F116)</f>
        <v>27</v>
      </c>
      <c r="D28">
        <f>AVERAGEIFS(Atvinnuhús!E:E,Atvinnuhús!A:A,A28,Atvinnuhús!F:F,B28)</f>
        <v>1134.4425000000001</v>
      </c>
      <c r="E28">
        <f t="shared" si="0"/>
        <v>30629.947500000002</v>
      </c>
      <c r="F28">
        <f t="shared" si="1"/>
        <v>4712.2996153846161</v>
      </c>
    </row>
    <row r="29" spans="1:6" x14ac:dyDescent="0.45">
      <c r="A29">
        <v>2014</v>
      </c>
      <c r="B29" t="s">
        <v>75</v>
      </c>
      <c r="C29">
        <f>SUMIFS(Atvinnuhús!D:D,Atvinnuhús!A:A,A29,Atvinnuhús!F:F,Atvinnuhús!F117)</f>
        <v>21</v>
      </c>
      <c r="D29">
        <f>AVERAGEIFS(Atvinnuhús!E:E,Atvinnuhús!A:A,A29,Atvinnuhús!F:F,B29)</f>
        <v>685.94</v>
      </c>
      <c r="E29">
        <f t="shared" si="0"/>
        <v>14404.740000000002</v>
      </c>
      <c r="F29">
        <f t="shared" si="1"/>
        <v>2216.1138461538462</v>
      </c>
    </row>
    <row r="30" spans="1:6" x14ac:dyDescent="0.45">
      <c r="A30">
        <v>2015</v>
      </c>
      <c r="B30" t="s">
        <v>75</v>
      </c>
      <c r="C30">
        <f>SUMIFS(Atvinnuhús!D:D,Atvinnuhús!A:A,A30,Atvinnuhús!F:F,Atvinnuhús!F118)</f>
        <v>25</v>
      </c>
      <c r="D30">
        <f>AVERAGEIFS(Atvinnuhús!E:E,Atvinnuhús!A:A,A30,Atvinnuhús!F:F,B30)</f>
        <v>836.33</v>
      </c>
      <c r="E30">
        <f t="shared" si="0"/>
        <v>20908.25</v>
      </c>
      <c r="F30">
        <f t="shared" si="1"/>
        <v>3216.6538461538462</v>
      </c>
    </row>
    <row r="31" spans="1:6" x14ac:dyDescent="0.45">
      <c r="A31">
        <v>2016</v>
      </c>
      <c r="B31" t="s">
        <v>75</v>
      </c>
      <c r="C31">
        <f>SUMIFS(Atvinnuhús!D:D,Atvinnuhús!A:A,A31,Atvinnuhús!F:F,Atvinnuhús!F119)</f>
        <v>35</v>
      </c>
      <c r="D31">
        <f>AVERAGEIFS(Atvinnuhús!E:E,Atvinnuhús!A:A,A31,Atvinnuhús!F:F,B31)</f>
        <v>448.1925</v>
      </c>
      <c r="E31">
        <f t="shared" si="0"/>
        <v>15686.737499999999</v>
      </c>
      <c r="F31">
        <f t="shared" si="1"/>
        <v>2413.3442307692308</v>
      </c>
    </row>
    <row r="32" spans="1:6" x14ac:dyDescent="0.45">
      <c r="A32">
        <v>2017</v>
      </c>
      <c r="B32" t="s">
        <v>75</v>
      </c>
      <c r="C32">
        <f>SUMIFS(Atvinnuhús!D:D,Atvinnuhús!A:A,A32,Atvinnuhús!F:F,Atvinnuhús!F120)</f>
        <v>29</v>
      </c>
      <c r="D32">
        <f>AVERAGEIFS(Atvinnuhús!E:E,Atvinnuhús!A:A,A32,Atvinnuhús!F:F,B32)</f>
        <v>505.86249999999995</v>
      </c>
      <c r="E32">
        <f t="shared" si="0"/>
        <v>14670.012499999999</v>
      </c>
      <c r="F32">
        <f t="shared" si="1"/>
        <v>2256.9249999999997</v>
      </c>
    </row>
    <row r="33" spans="1:6" x14ac:dyDescent="0.45">
      <c r="A33">
        <v>2018</v>
      </c>
      <c r="B33" t="s">
        <v>75</v>
      </c>
      <c r="C33">
        <f>SUMIFS(Atvinnuhús!D:D,Atvinnuhús!A:A,A33,Atvinnuhús!F:F,Atvinnuhús!F121)</f>
        <v>50</v>
      </c>
      <c r="D33">
        <f>AVERAGEIFS(Atvinnuhús!E:E,Atvinnuhús!A:A,A33,Atvinnuhús!F:F,B33)</f>
        <v>841.255</v>
      </c>
      <c r="E33">
        <f t="shared" si="0"/>
        <v>42062.75</v>
      </c>
      <c r="F33">
        <f t="shared" si="1"/>
        <v>6471.1923076923076</v>
      </c>
    </row>
    <row r="34" spans="1:6" x14ac:dyDescent="0.45">
      <c r="A34">
        <v>2019</v>
      </c>
      <c r="B34" t="s">
        <v>75</v>
      </c>
      <c r="C34">
        <f>SUMIFS(Atvinnuhús!D:D,Atvinnuhús!A:A,A34,Atvinnuhús!F:F,Atvinnuhús!F122)</f>
        <v>28</v>
      </c>
      <c r="D34">
        <f>AVERAGEIFS(Atvinnuhús!E:E,Atvinnuhús!A:A,A34,Atvinnuhús!F:F,B34)</f>
        <v>271.125</v>
      </c>
      <c r="E34">
        <f t="shared" si="0"/>
        <v>7591.5</v>
      </c>
      <c r="F34">
        <f t="shared" si="1"/>
        <v>1167.9230769230769</v>
      </c>
    </row>
    <row r="35" spans="1:6" x14ac:dyDescent="0.45">
      <c r="A35">
        <v>2020</v>
      </c>
      <c r="B35" t="s">
        <v>75</v>
      </c>
      <c r="C35">
        <f>SUMIFS(Atvinnuhús!D:D,Atvinnuhús!A:A,A35,Atvinnuhús!F:F,Atvinnuhús!F123)</f>
        <v>18</v>
      </c>
      <c r="D35">
        <f>AVERAGEIFS(Atvinnuhús!E:E,Atvinnuhús!A:A,A35,Atvinnuhús!F:F,B35)</f>
        <v>413.52</v>
      </c>
      <c r="E35">
        <f t="shared" si="0"/>
        <v>7443.36</v>
      </c>
      <c r="F35">
        <f t="shared" si="1"/>
        <v>1145.1323076923077</v>
      </c>
    </row>
    <row r="36" spans="1:6" x14ac:dyDescent="0.45">
      <c r="A36">
        <v>2021</v>
      </c>
      <c r="B36" t="s">
        <v>75</v>
      </c>
      <c r="C36">
        <f>SUMIFS(Atvinnuhús!D:D,Atvinnuhús!A:A,A36,Atvinnuhús!F:F,Atvinnuhús!F124)</f>
        <v>117</v>
      </c>
      <c r="D36">
        <f>AVERAGEIFS(Atvinnuhús!E:E,Atvinnuhús!A:A,A36,Atvinnuhús!F:F,B36)</f>
        <v>183.36750000000001</v>
      </c>
      <c r="E36">
        <f t="shared" si="0"/>
        <v>21453.997500000001</v>
      </c>
      <c r="F36">
        <f t="shared" si="1"/>
        <v>3300.6150000000002</v>
      </c>
    </row>
    <row r="37" spans="1:6" x14ac:dyDescent="0.45">
      <c r="A37">
        <v>2022</v>
      </c>
      <c r="B37" t="s">
        <v>75</v>
      </c>
      <c r="C37">
        <f>SUMIFS(Atvinnuhús!D:D,Atvinnuhús!A:A,A37,Atvinnuhús!F:F,Atvinnuhús!F125)</f>
        <v>80</v>
      </c>
      <c r="D37">
        <f>AVERAGEIFS(Atvinnuhús!E:E,Atvinnuhús!A:A,A37,Atvinnuhús!F:F,B37)</f>
        <v>912.70499999999993</v>
      </c>
      <c r="E37">
        <f t="shared" si="0"/>
        <v>73016.399999999994</v>
      </c>
      <c r="F37">
        <f t="shared" si="1"/>
        <v>11233.292307692307</v>
      </c>
    </row>
    <row r="38" spans="1:6" x14ac:dyDescent="0.45">
      <c r="A38">
        <v>2023</v>
      </c>
      <c r="B38" t="s">
        <v>75</v>
      </c>
      <c r="C38">
        <f>SUMIFS(Atvinnuhús!D:D,Atvinnuhús!A:A,A38,Atvinnuhús!F:F,Atvinnuhús!F126)</f>
        <v>65</v>
      </c>
      <c r="D38">
        <f>AVERAGEIFS(Atvinnuhús!E:E,Atvinnuhús!A:A,A38,Atvinnuhús!F:F,B38)</f>
        <v>1250.0766666666666</v>
      </c>
      <c r="E38">
        <f t="shared" si="0"/>
        <v>81254.983333333323</v>
      </c>
      <c r="F38">
        <f t="shared" si="1"/>
        <v>12500.766666666665</v>
      </c>
    </row>
    <row r="39" spans="1:6" x14ac:dyDescent="0.45">
      <c r="A39">
        <v>2024</v>
      </c>
      <c r="B39" t="s">
        <v>75</v>
      </c>
      <c r="C39">
        <f>SUMIFS(Atvinnuhús!D:D,Atvinnuhús!A:A,Atvinnuhús!A20,Atvinnuhús!F:F,Atvinnuhús!F127)</f>
        <v>99</v>
      </c>
      <c r="D39">
        <f>AVERAGEIFS(Atvinnuhús!E:E,Atvinnuhús!A:A,A39,Atvinnuhús!F:F,B39)</f>
        <v>251.065</v>
      </c>
      <c r="E39">
        <f t="shared" si="0"/>
        <v>24855.435000000001</v>
      </c>
      <c r="F39">
        <f t="shared" si="1"/>
        <v>3823.9130769230769</v>
      </c>
    </row>
    <row r="40" spans="1:6" x14ac:dyDescent="0.45">
      <c r="A40">
        <v>2006</v>
      </c>
      <c r="B40" t="s">
        <v>76</v>
      </c>
      <c r="C40">
        <f>SUMIFS(Atvinnuhús!D:D,Atvinnuhús!A:A,A40,Atvinnuhús!F:F,Atvinnuhús!F183)</f>
        <v>38</v>
      </c>
      <c r="D40">
        <f>AVERAGEIFS(Atvinnuhús!E:E,Atvinnuhús!A:A,A40,Atvinnuhús!F:F,B40)</f>
        <v>399.98555555555561</v>
      </c>
      <c r="E40">
        <f t="shared" si="0"/>
        <v>15199.451111111113</v>
      </c>
      <c r="F40">
        <f t="shared" si="1"/>
        <v>2338.3770940170944</v>
      </c>
    </row>
    <row r="41" spans="1:6" x14ac:dyDescent="0.45">
      <c r="A41">
        <v>2007</v>
      </c>
      <c r="B41" t="s">
        <v>76</v>
      </c>
      <c r="C41">
        <f>SUMIFS(Atvinnuhús!D:D,Atvinnuhús!A:A,A41,Atvinnuhús!F:F,Atvinnuhús!F184)</f>
        <v>36</v>
      </c>
      <c r="D41">
        <f>AVERAGEIFS(Atvinnuhús!E:E,Atvinnuhús!A:A,A41,Atvinnuhús!F:F,B41)</f>
        <v>671.39874999999995</v>
      </c>
      <c r="E41">
        <f t="shared" si="0"/>
        <v>24170.355</v>
      </c>
      <c r="F41">
        <f t="shared" si="1"/>
        <v>3718.5161538461539</v>
      </c>
    </row>
    <row r="42" spans="1:6" x14ac:dyDescent="0.45">
      <c r="A42">
        <v>2008</v>
      </c>
      <c r="B42" t="s">
        <v>76</v>
      </c>
      <c r="C42">
        <f>SUMIFS(Atvinnuhús!D:D,Atvinnuhús!A:A,A42,Atvinnuhús!F:F,Atvinnuhús!F185)</f>
        <v>33</v>
      </c>
      <c r="D42">
        <f>AVERAGEIFS(Atvinnuhús!E:E,Atvinnuhús!A:A,A42,Atvinnuhús!F:F,B42)</f>
        <v>572.12333333333333</v>
      </c>
      <c r="E42">
        <f t="shared" si="0"/>
        <v>18880.07</v>
      </c>
      <c r="F42">
        <f t="shared" si="1"/>
        <v>2904.626153846154</v>
      </c>
    </row>
    <row r="43" spans="1:6" x14ac:dyDescent="0.45">
      <c r="A43">
        <v>2009</v>
      </c>
      <c r="B43" t="s">
        <v>76</v>
      </c>
      <c r="C43">
        <f>SUMIFS(Atvinnuhús!D:D,Atvinnuhús!A:A,A43,Atvinnuhús!F:F,Atvinnuhús!F186)</f>
        <v>33</v>
      </c>
      <c r="D43">
        <f>AVERAGEIFS(Atvinnuhús!E:E,Atvinnuhús!A:A,A43,Atvinnuhús!F:F,B43)</f>
        <v>135.0333333333333</v>
      </c>
      <c r="E43">
        <f t="shared" si="0"/>
        <v>4456.0999999999985</v>
      </c>
      <c r="F43">
        <f t="shared" si="1"/>
        <v>685.55384615384594</v>
      </c>
    </row>
    <row r="44" spans="1:6" x14ac:dyDescent="0.45">
      <c r="A44">
        <v>2010</v>
      </c>
      <c r="B44" t="s">
        <v>76</v>
      </c>
      <c r="C44">
        <f>SUMIFS(Atvinnuhús!D:D,Atvinnuhús!A:A,A44,Atvinnuhús!F:F,Atvinnuhús!F187)</f>
        <v>33</v>
      </c>
      <c r="D44">
        <f>AVERAGEIFS(Atvinnuhús!E:E,Atvinnuhús!A:A,A44,Atvinnuhús!F:F,B44)</f>
        <v>228.07000000000002</v>
      </c>
      <c r="E44">
        <f t="shared" si="0"/>
        <v>7526.31</v>
      </c>
      <c r="F44">
        <f t="shared" si="1"/>
        <v>1157.8938461538462</v>
      </c>
    </row>
    <row r="45" spans="1:6" x14ac:dyDescent="0.45">
      <c r="A45">
        <v>2011</v>
      </c>
      <c r="B45" t="s">
        <v>76</v>
      </c>
      <c r="C45">
        <f>SUMIFS(Atvinnuhús!D:D,Atvinnuhús!A:A,A45,Atvinnuhús!F:F,Atvinnuhús!F188)</f>
        <v>26</v>
      </c>
      <c r="D45">
        <f>AVERAGEIFS(Atvinnuhús!E:E,Atvinnuhús!A:A,A45,Atvinnuhús!F:F,B45)</f>
        <v>185.22333333333336</v>
      </c>
      <c r="E45">
        <f t="shared" si="0"/>
        <v>4815.8066666666673</v>
      </c>
      <c r="F45">
        <f t="shared" si="1"/>
        <v>740.89333333333343</v>
      </c>
    </row>
    <row r="46" spans="1:6" x14ac:dyDescent="0.45">
      <c r="A46">
        <v>2012</v>
      </c>
      <c r="B46" t="s">
        <v>76</v>
      </c>
      <c r="C46">
        <f>SUMIFS(Atvinnuhús!D:D,Atvinnuhús!A:A,A46,Atvinnuhús!F:F,Atvinnuhús!F189)</f>
        <v>29</v>
      </c>
      <c r="D46">
        <f>AVERAGEIFS(Atvinnuhús!E:E,Atvinnuhús!A:A,A46,Atvinnuhús!F:F,B46)</f>
        <v>326.16333333333336</v>
      </c>
      <c r="E46">
        <f t="shared" si="0"/>
        <v>9458.7366666666676</v>
      </c>
      <c r="F46">
        <f t="shared" si="1"/>
        <v>1455.1902564102566</v>
      </c>
    </row>
    <row r="47" spans="1:6" x14ac:dyDescent="0.45">
      <c r="A47">
        <v>2013</v>
      </c>
      <c r="B47" t="s">
        <v>76</v>
      </c>
      <c r="C47">
        <f>SUMIFS(Atvinnuhús!D:D,Atvinnuhús!A:A,A47,Atvinnuhús!F:F,Atvinnuhús!F190)</f>
        <v>20</v>
      </c>
      <c r="D47">
        <f>AVERAGEIFS(Atvinnuhús!E:E,Atvinnuhús!A:A,A47,Atvinnuhús!F:F,B47)</f>
        <v>224.07857142857139</v>
      </c>
      <c r="E47">
        <f t="shared" si="0"/>
        <v>4481.5714285714275</v>
      </c>
      <c r="F47">
        <f t="shared" si="1"/>
        <v>689.4725274725273</v>
      </c>
    </row>
    <row r="48" spans="1:6" x14ac:dyDescent="0.45">
      <c r="A48">
        <v>2014</v>
      </c>
      <c r="B48" t="s">
        <v>76</v>
      </c>
      <c r="C48">
        <f>SUMIFS(Atvinnuhús!D:D,Atvinnuhús!A:A,A48,Atvinnuhús!F:F,Atvinnuhús!F191)</f>
        <v>19</v>
      </c>
      <c r="D48">
        <f>AVERAGEIFS(Atvinnuhús!E:E,Atvinnuhús!A:A,A48,Atvinnuhús!F:F,B48)</f>
        <v>643.15800000000002</v>
      </c>
      <c r="E48">
        <f t="shared" si="0"/>
        <v>12220.002</v>
      </c>
      <c r="F48">
        <f t="shared" si="1"/>
        <v>1880.0003076923078</v>
      </c>
    </row>
    <row r="49" spans="1:6" x14ac:dyDescent="0.45">
      <c r="A49">
        <v>2015</v>
      </c>
      <c r="B49" t="s">
        <v>76</v>
      </c>
      <c r="C49">
        <f>SUMIFS(Atvinnuhús!D:D,Atvinnuhús!A:A,A49,Atvinnuhús!F:F,Atvinnuhús!F192)</f>
        <v>17</v>
      </c>
      <c r="D49">
        <f>AVERAGEIFS(Atvinnuhús!E:E,Atvinnuhús!A:A,A49,Atvinnuhús!F:F,B49)</f>
        <v>376.25166666666672</v>
      </c>
      <c r="E49">
        <f t="shared" si="0"/>
        <v>6396.2783333333346</v>
      </c>
      <c r="F49">
        <f t="shared" si="1"/>
        <v>984.04282051282075</v>
      </c>
    </row>
    <row r="50" spans="1:6" x14ac:dyDescent="0.45">
      <c r="A50">
        <v>2016</v>
      </c>
      <c r="B50" t="s">
        <v>76</v>
      </c>
      <c r="C50">
        <f>SUMIFS(Atvinnuhús!D:D,Atvinnuhús!A:A,A50,Atvinnuhús!F:F,Atvinnuhús!F193)</f>
        <v>30</v>
      </c>
      <c r="D50">
        <f>AVERAGEIFS(Atvinnuhús!E:E,Atvinnuhús!A:A,A50,Atvinnuhús!F:F,B50)</f>
        <v>422.03428571428566</v>
      </c>
      <c r="E50">
        <f t="shared" si="0"/>
        <v>12661.028571428569</v>
      </c>
      <c r="F50">
        <f t="shared" si="1"/>
        <v>1947.8505494505491</v>
      </c>
    </row>
    <row r="51" spans="1:6" x14ac:dyDescent="0.45">
      <c r="A51">
        <v>2017</v>
      </c>
      <c r="B51" t="s">
        <v>76</v>
      </c>
      <c r="C51">
        <f>SUMIFS(Atvinnuhús!D:D,Atvinnuhús!A:A,A51,Atvinnuhús!F:F,Atvinnuhús!F194)</f>
        <v>20</v>
      </c>
      <c r="D51">
        <f>AVERAGEIFS(Atvinnuhús!E:E,Atvinnuhús!A:A,A51,Atvinnuhús!F:F,B51)</f>
        <v>354.60571428571427</v>
      </c>
      <c r="E51">
        <f t="shared" si="0"/>
        <v>7092.1142857142859</v>
      </c>
      <c r="F51">
        <f t="shared" si="1"/>
        <v>1091.0945054945055</v>
      </c>
    </row>
    <row r="52" spans="1:6" x14ac:dyDescent="0.45">
      <c r="A52">
        <v>2018</v>
      </c>
      <c r="B52" t="s">
        <v>76</v>
      </c>
      <c r="C52">
        <f>SUMIFS(Atvinnuhús!D:D,Atvinnuhús!A:A,A52,Atvinnuhús!F:F,Atvinnuhús!F195)</f>
        <v>32</v>
      </c>
      <c r="D52">
        <f>AVERAGEIFS(Atvinnuhús!E:E,Atvinnuhús!A:A,A52,Atvinnuhús!F:F,B52)</f>
        <v>210.44142857142859</v>
      </c>
      <c r="E52">
        <f t="shared" si="0"/>
        <v>6734.1257142857148</v>
      </c>
      <c r="F52">
        <f t="shared" si="1"/>
        <v>1036.0193406593407</v>
      </c>
    </row>
    <row r="53" spans="1:6" x14ac:dyDescent="0.45">
      <c r="A53">
        <v>2019</v>
      </c>
      <c r="B53" t="s">
        <v>76</v>
      </c>
      <c r="C53">
        <f>SUMIFS(Atvinnuhús!D:D,Atvinnuhús!A:A,A53,Atvinnuhús!F:F,Atvinnuhús!F196)</f>
        <v>45</v>
      </c>
      <c r="D53">
        <f>AVERAGEIFS(Atvinnuhús!E:E,Atvinnuhús!A:A,A53,Atvinnuhús!F:F,B53)</f>
        <v>377.40124999999995</v>
      </c>
      <c r="E53">
        <f t="shared" si="0"/>
        <v>16983.056249999998</v>
      </c>
      <c r="F53">
        <f t="shared" si="1"/>
        <v>2612.7778846153842</v>
      </c>
    </row>
    <row r="54" spans="1:6" x14ac:dyDescent="0.45">
      <c r="A54">
        <v>2020</v>
      </c>
      <c r="B54" t="s">
        <v>76</v>
      </c>
      <c r="C54">
        <f>SUMIFS(Atvinnuhús!D:D,Atvinnuhús!A:A,A54,Atvinnuhús!F:F,Atvinnuhús!F197)</f>
        <v>25</v>
      </c>
      <c r="D54">
        <f>AVERAGEIFS(Atvinnuhús!E:E,Atvinnuhús!A:A,A54,Atvinnuhús!F:F,B54)</f>
        <v>141.1</v>
      </c>
      <c r="E54">
        <f t="shared" si="0"/>
        <v>3527.5</v>
      </c>
      <c r="F54">
        <f t="shared" si="1"/>
        <v>542.69230769230774</v>
      </c>
    </row>
    <row r="55" spans="1:6" x14ac:dyDescent="0.45">
      <c r="A55">
        <v>2021</v>
      </c>
      <c r="B55" t="s">
        <v>76</v>
      </c>
      <c r="C55">
        <f>SUMIFS(Atvinnuhús!D:D,Atvinnuhús!A:A,A55,Atvinnuhús!F:F,Atvinnuhús!F198)</f>
        <v>16</v>
      </c>
      <c r="D55">
        <f>AVERAGEIFS(Atvinnuhús!E:E,Atvinnuhús!A:A,A55,Atvinnuhús!F:F,B55)</f>
        <v>214.542</v>
      </c>
      <c r="E55">
        <f t="shared" si="0"/>
        <v>3432.672</v>
      </c>
      <c r="F55">
        <f t="shared" si="1"/>
        <v>528.10338461538458</v>
      </c>
    </row>
    <row r="56" spans="1:6" x14ac:dyDescent="0.45">
      <c r="A56">
        <v>2022</v>
      </c>
      <c r="B56" t="s">
        <v>76</v>
      </c>
      <c r="C56">
        <f>SUMIFS(Atvinnuhús!D:D,Atvinnuhús!A:A,A56,Atvinnuhús!F:F,Atvinnuhús!F199)</f>
        <v>28</v>
      </c>
      <c r="D56">
        <f>AVERAGEIFS(Atvinnuhús!E:E,Atvinnuhús!A:A,A56,Atvinnuhús!F:F,B56)</f>
        <v>152.40833333333333</v>
      </c>
      <c r="E56">
        <f t="shared" si="0"/>
        <v>4267.4333333333334</v>
      </c>
      <c r="F56">
        <f t="shared" si="1"/>
        <v>656.52820512820517</v>
      </c>
    </row>
    <row r="57" spans="1:6" x14ac:dyDescent="0.45">
      <c r="A57">
        <v>2023</v>
      </c>
      <c r="B57" t="s">
        <v>76</v>
      </c>
      <c r="C57">
        <f>SUMIFS(Atvinnuhús!D:D,Atvinnuhús!A:A,A57,Atvinnuhús!F:F,Atvinnuhús!F200)</f>
        <v>31</v>
      </c>
      <c r="D57">
        <f>AVERAGEIFS(Atvinnuhús!E:E,Atvinnuhús!A:A,A57,Atvinnuhús!F:F,B57)</f>
        <v>162.90750000000003</v>
      </c>
      <c r="E57">
        <f t="shared" si="0"/>
        <v>5050.1325000000006</v>
      </c>
      <c r="F57">
        <f t="shared" si="1"/>
        <v>776.94346153846163</v>
      </c>
    </row>
    <row r="58" spans="1:6" x14ac:dyDescent="0.45">
      <c r="A58">
        <v>2024</v>
      </c>
      <c r="B58" t="s">
        <v>76</v>
      </c>
      <c r="C58">
        <f>SUMIFS(Atvinnuhús!D:D,Atvinnuhús!A:A,A58,Atvinnuhús!F:F,Atvinnuhús!F201)</f>
        <v>68</v>
      </c>
      <c r="D58">
        <f>AVERAGEIFS(Atvinnuhús!E:E,Atvinnuhús!A:A,A58,Atvinnuhús!F:F,B58)</f>
        <v>194.7</v>
      </c>
      <c r="E58">
        <f t="shared" si="0"/>
        <v>13239.599999999999</v>
      </c>
      <c r="F58">
        <f t="shared" si="1"/>
        <v>2036.8615384615382</v>
      </c>
    </row>
    <row r="59" spans="1:6" x14ac:dyDescent="0.45">
      <c r="A59">
        <v>2006</v>
      </c>
      <c r="B59" t="s">
        <v>77</v>
      </c>
      <c r="C59">
        <f>SUMIFS(Atvinnuhús!D:D,Atvinnuhús!A:A,A59,Atvinnuhús!F:F,Atvinnuhús!F308)</f>
        <v>4</v>
      </c>
      <c r="D59">
        <f>AVERAGEIFS(Atvinnuhús!E:E,Atvinnuhús!A:A,A59,Atvinnuhús!F:F,B59)</f>
        <v>197.68</v>
      </c>
      <c r="E59">
        <f t="shared" si="0"/>
        <v>790.72</v>
      </c>
      <c r="F59">
        <f t="shared" si="1"/>
        <v>121.64923076923077</v>
      </c>
    </row>
    <row r="60" spans="1:6" x14ac:dyDescent="0.45">
      <c r="A60">
        <v>2007</v>
      </c>
      <c r="B60" t="s">
        <v>77</v>
      </c>
      <c r="C60">
        <f>SUMIFS(Atvinnuhús!D:D,Atvinnuhús!A:A,A60,Atvinnuhús!F:F,Atvinnuhús!F309)</f>
        <v>24</v>
      </c>
      <c r="D60">
        <f>AVERAGEIFS(Atvinnuhús!E:E,Atvinnuhús!A:A,A60,Atvinnuhús!F:F,B60)</f>
        <v>206.84500000000003</v>
      </c>
      <c r="E60">
        <f t="shared" si="0"/>
        <v>4964.2800000000007</v>
      </c>
      <c r="F60">
        <f t="shared" si="1"/>
        <v>763.73538461538476</v>
      </c>
    </row>
    <row r="61" spans="1:6" x14ac:dyDescent="0.45">
      <c r="A61">
        <v>2008</v>
      </c>
      <c r="B61" t="s">
        <v>77</v>
      </c>
      <c r="C61">
        <f>SUMIFS(Atvinnuhús!D:D,Atvinnuhús!A:A,A61,Atvinnuhús!F:F,Atvinnuhús!F310)</f>
        <v>13</v>
      </c>
      <c r="D61">
        <f>AVERAGEIFS(Atvinnuhús!E:E,Atvinnuhús!A:A,A61,Atvinnuhús!F:F,B61)</f>
        <v>316.964</v>
      </c>
      <c r="E61">
        <f t="shared" si="0"/>
        <v>4120.5320000000002</v>
      </c>
      <c r="F61">
        <f t="shared" si="1"/>
        <v>633.928</v>
      </c>
    </row>
    <row r="62" spans="1:6" x14ac:dyDescent="0.45">
      <c r="A62">
        <v>2009</v>
      </c>
      <c r="B62" t="s">
        <v>77</v>
      </c>
      <c r="C62">
        <f>SUMIFS(Atvinnuhús!D:D,Atvinnuhús!A:A,A62,Atvinnuhús!F:F,Atvinnuhús!F311)</f>
        <v>12</v>
      </c>
      <c r="D62">
        <f>AVERAGEIFS(Atvinnuhús!E:E,Atvinnuhús!A:A,A62,Atvinnuhús!F:F,B62)</f>
        <v>146.38</v>
      </c>
      <c r="E62">
        <f t="shared" si="0"/>
        <v>1756.56</v>
      </c>
      <c r="F62">
        <f t="shared" si="1"/>
        <v>270.24</v>
      </c>
    </row>
    <row r="63" spans="1:6" x14ac:dyDescent="0.45">
      <c r="A63">
        <v>2010</v>
      </c>
      <c r="B63" t="s">
        <v>77</v>
      </c>
      <c r="C63">
        <f>SUMIFS(Atvinnuhús!D:D,Atvinnuhús!A:A,A63,Atvinnuhús!F:F,Atvinnuhús!F312)</f>
        <v>9</v>
      </c>
      <c r="D63">
        <f>AVERAGEIFS(Atvinnuhús!E:E,Atvinnuhús!A:A,A63,Atvinnuhús!F:F,B63)</f>
        <v>25.193333333333332</v>
      </c>
      <c r="E63">
        <f t="shared" si="0"/>
        <v>226.73999999999998</v>
      </c>
      <c r="F63">
        <f t="shared" si="1"/>
        <v>34.883076923076921</v>
      </c>
    </row>
    <row r="64" spans="1:6" x14ac:dyDescent="0.45">
      <c r="A64">
        <v>2011</v>
      </c>
      <c r="B64" t="s">
        <v>77</v>
      </c>
      <c r="C64">
        <f>SUMIFS(Atvinnuhús!D:D,Atvinnuhús!A:A,A64,Atvinnuhús!F:F,Atvinnuhús!F313)</f>
        <v>10</v>
      </c>
      <c r="D64">
        <f>AVERAGEIFS(Atvinnuhús!E:E,Atvinnuhús!A:A,A64,Atvinnuhús!F:F,B64)</f>
        <v>259.83333333333331</v>
      </c>
      <c r="E64">
        <f t="shared" si="0"/>
        <v>2598.333333333333</v>
      </c>
      <c r="F64">
        <f t="shared" si="1"/>
        <v>399.74358974358972</v>
      </c>
    </row>
    <row r="65" spans="1:6" x14ac:dyDescent="0.45">
      <c r="A65">
        <v>2012</v>
      </c>
      <c r="B65" t="s">
        <v>77</v>
      </c>
      <c r="C65">
        <f>SUMIFS(Atvinnuhús!D:D,Atvinnuhús!A:A,A65,Atvinnuhús!F:F,Atvinnuhús!F314)</f>
        <v>4</v>
      </c>
      <c r="D65">
        <f>AVERAGEIFS(Atvinnuhús!E:E,Atvinnuhús!A:A,A65,Atvinnuhús!F:F,B65)</f>
        <v>181.435</v>
      </c>
      <c r="E65">
        <f t="shared" si="0"/>
        <v>725.74</v>
      </c>
      <c r="F65">
        <f t="shared" si="1"/>
        <v>111.65230769230769</v>
      </c>
    </row>
    <row r="66" spans="1:6" x14ac:dyDescent="0.45">
      <c r="A66">
        <v>2013</v>
      </c>
      <c r="B66" t="s">
        <v>77</v>
      </c>
      <c r="C66">
        <f>SUMIFS(Atvinnuhús!D:D,Atvinnuhús!A:A,A66,Atvinnuhús!F:F,Atvinnuhús!F315)</f>
        <v>11</v>
      </c>
      <c r="D66">
        <f>AVERAGEIFS(Atvinnuhús!E:E,Atvinnuhús!A:A,A66,Atvinnuhús!F:F,B66)</f>
        <v>164.98333333333332</v>
      </c>
      <c r="E66">
        <f t="shared" si="0"/>
        <v>1814.8166666666666</v>
      </c>
      <c r="F66">
        <f t="shared" si="1"/>
        <v>279.20256410256411</v>
      </c>
    </row>
    <row r="67" spans="1:6" x14ac:dyDescent="0.45">
      <c r="A67">
        <v>2014</v>
      </c>
      <c r="B67" t="s">
        <v>77</v>
      </c>
      <c r="C67">
        <f>SUMIFS(Atvinnuhús!D:D,Atvinnuhús!A:A,A67,Atvinnuhús!F:F,Atvinnuhús!F316)</f>
        <v>10</v>
      </c>
      <c r="D67">
        <f>AVERAGEIFS(Atvinnuhús!E:E,Atvinnuhús!A:A,A67,Atvinnuhús!F:F,B67)</f>
        <v>169.02199999999999</v>
      </c>
      <c r="E67">
        <f t="shared" ref="E67:E130" si="2">D67*C67</f>
        <v>1690.2199999999998</v>
      </c>
      <c r="F67">
        <f t="shared" ref="F67:F130" si="3">E67/6.5</f>
        <v>260.03384615384613</v>
      </c>
    </row>
    <row r="68" spans="1:6" x14ac:dyDescent="0.45">
      <c r="A68">
        <v>2015</v>
      </c>
      <c r="B68" t="s">
        <v>77</v>
      </c>
      <c r="C68">
        <f>SUMIFS(Atvinnuhús!D:D,Atvinnuhús!A:A,A68,Atvinnuhús!F:F,Atvinnuhús!F317)</f>
        <v>4</v>
      </c>
      <c r="D68">
        <f>AVERAGEIFS(Atvinnuhús!E:E,Atvinnuhús!A:A,A68,Atvinnuhús!F:F,B68)</f>
        <v>192.4</v>
      </c>
      <c r="E68">
        <f t="shared" si="2"/>
        <v>769.6</v>
      </c>
      <c r="F68">
        <f t="shared" si="3"/>
        <v>118.4</v>
      </c>
    </row>
    <row r="69" spans="1:6" x14ac:dyDescent="0.45">
      <c r="A69">
        <v>2016</v>
      </c>
      <c r="B69" t="s">
        <v>77</v>
      </c>
      <c r="C69">
        <f>SUMIFS(Atvinnuhús!D:D,Atvinnuhús!A:A,A69,Atvinnuhús!F:F,Atvinnuhús!F318)</f>
        <v>13</v>
      </c>
      <c r="D69">
        <f>AVERAGEIFS(Atvinnuhús!E:E,Atvinnuhús!A:A,A69,Atvinnuhús!F:F,B69)</f>
        <v>615.58666666666659</v>
      </c>
      <c r="E69">
        <f t="shared" si="2"/>
        <v>8002.6266666666652</v>
      </c>
      <c r="F69">
        <f t="shared" si="3"/>
        <v>1231.1733333333332</v>
      </c>
    </row>
    <row r="70" spans="1:6" x14ac:dyDescent="0.45">
      <c r="A70">
        <v>2017</v>
      </c>
      <c r="B70" t="s">
        <v>77</v>
      </c>
      <c r="C70">
        <f>SUMIFS(Atvinnuhús!D:D,Atvinnuhús!A:A,A70,Atvinnuhús!F:F,Atvinnuhús!F319)</f>
        <v>5</v>
      </c>
      <c r="D70">
        <f>AVERAGEIFS(Atvinnuhús!E:E,Atvinnuhús!A:A,A70,Atvinnuhús!F:F,B70)</f>
        <v>288.51499999999999</v>
      </c>
      <c r="E70">
        <f t="shared" si="2"/>
        <v>1442.5749999999998</v>
      </c>
      <c r="F70">
        <f t="shared" si="3"/>
        <v>221.93461538461537</v>
      </c>
    </row>
    <row r="71" spans="1:6" x14ac:dyDescent="0.45">
      <c r="A71">
        <v>2018</v>
      </c>
      <c r="B71" t="s">
        <v>77</v>
      </c>
      <c r="C71">
        <f>SUMIFS(Atvinnuhús!D:D,Atvinnuhús!A:A,A71,Atvinnuhús!F:F,Atvinnuhús!F320)</f>
        <v>8</v>
      </c>
      <c r="D71">
        <f>AVERAGEIFS(Atvinnuhús!E:E,Atvinnuhús!A:A,A71,Atvinnuhús!F:F,B71)</f>
        <v>56.136666666666663</v>
      </c>
      <c r="E71">
        <f t="shared" si="2"/>
        <v>449.09333333333331</v>
      </c>
      <c r="F71">
        <f t="shared" si="3"/>
        <v>69.09128205128205</v>
      </c>
    </row>
    <row r="72" spans="1:6" x14ac:dyDescent="0.45">
      <c r="A72">
        <v>2019</v>
      </c>
      <c r="B72" t="s">
        <v>77</v>
      </c>
      <c r="C72">
        <f>SUMIFS(Atvinnuhús!D:D,Atvinnuhús!A:A,A72,Atvinnuhús!F:F,Atvinnuhús!F321)</f>
        <v>13</v>
      </c>
      <c r="D72">
        <f>AVERAGEIFS(Atvinnuhús!E:E,Atvinnuhús!A:A,A72,Atvinnuhús!F:F,B72)</f>
        <v>130.40799999999999</v>
      </c>
      <c r="E72">
        <f t="shared" si="2"/>
        <v>1695.3039999999999</v>
      </c>
      <c r="F72">
        <f t="shared" si="3"/>
        <v>260.81599999999997</v>
      </c>
    </row>
    <row r="73" spans="1:6" x14ac:dyDescent="0.45">
      <c r="A73">
        <v>2020</v>
      </c>
      <c r="B73" t="s">
        <v>77</v>
      </c>
      <c r="C73">
        <f>SUMIFS(Atvinnuhús!D:D,Atvinnuhús!A:A,A73,Atvinnuhús!F:F,Atvinnuhús!F322)</f>
        <v>17</v>
      </c>
      <c r="D73">
        <f>AVERAGEIFS(Atvinnuhús!E:E,Atvinnuhús!A:A,A73,Atvinnuhús!F:F,B73)</f>
        <v>144.66</v>
      </c>
      <c r="E73">
        <f t="shared" si="2"/>
        <v>2459.2199999999998</v>
      </c>
      <c r="F73">
        <f t="shared" si="3"/>
        <v>378.34153846153845</v>
      </c>
    </row>
    <row r="74" spans="1:6" x14ac:dyDescent="0.45">
      <c r="A74">
        <v>2021</v>
      </c>
      <c r="B74" t="s">
        <v>77</v>
      </c>
      <c r="C74">
        <f>SUMIFS(Atvinnuhús!D:D,Atvinnuhús!A:A,A74,Atvinnuhús!F:F,Atvinnuhús!F323)</f>
        <v>10</v>
      </c>
      <c r="D74">
        <f>AVERAGEIFS(Atvinnuhús!E:E,Atvinnuhús!A:A,A74,Atvinnuhús!F:F,B74)</f>
        <v>191.73499999999999</v>
      </c>
      <c r="E74">
        <f t="shared" si="2"/>
        <v>1917.35</v>
      </c>
      <c r="F74">
        <f t="shared" si="3"/>
        <v>294.97692307692307</v>
      </c>
    </row>
    <row r="75" spans="1:6" x14ac:dyDescent="0.45">
      <c r="A75">
        <v>2022</v>
      </c>
      <c r="B75" t="s">
        <v>77</v>
      </c>
      <c r="C75">
        <f>SUMIFS(Atvinnuhús!D:D,Atvinnuhús!A:A,A75,Atvinnuhús!F:F,Atvinnuhús!F324)</f>
        <v>2</v>
      </c>
      <c r="D75">
        <f>AVERAGEIFS(Atvinnuhús!E:E,Atvinnuhús!A:A,A75,Atvinnuhús!F:F,B75)</f>
        <v>244.95</v>
      </c>
      <c r="E75">
        <f t="shared" si="2"/>
        <v>489.9</v>
      </c>
      <c r="F75">
        <f t="shared" si="3"/>
        <v>75.369230769230768</v>
      </c>
    </row>
    <row r="76" spans="1:6" x14ac:dyDescent="0.45">
      <c r="A76">
        <v>2023</v>
      </c>
      <c r="B76" t="s">
        <v>77</v>
      </c>
      <c r="C76">
        <f>SUMIFS(Atvinnuhús!D:D,Atvinnuhús!A:A,A76,Atvinnuhús!F:F,Atvinnuhús!F325)</f>
        <v>23</v>
      </c>
      <c r="D76">
        <f>AVERAGEIFS(Atvinnuhús!E:E,Atvinnuhús!A:A,A76,Atvinnuhús!F:F,B76)</f>
        <v>282.48250000000002</v>
      </c>
      <c r="E76">
        <f t="shared" si="2"/>
        <v>6497.0975000000008</v>
      </c>
      <c r="F76">
        <f t="shared" si="3"/>
        <v>999.55346153846165</v>
      </c>
    </row>
    <row r="77" spans="1:6" x14ac:dyDescent="0.45">
      <c r="A77">
        <v>2024</v>
      </c>
      <c r="B77" t="s">
        <v>77</v>
      </c>
      <c r="C77">
        <f>SUMIFS(Atvinnuhús!D:D,Atvinnuhús!A:A,A77,Atvinnuhús!F:F,Atvinnuhús!F326)</f>
        <v>29</v>
      </c>
      <c r="D77">
        <f>AVERAGEIFS(Atvinnuhús!E:E,Atvinnuhús!A:A,A77,Atvinnuhús!F:F,B77)</f>
        <v>201.68499999999997</v>
      </c>
      <c r="E77">
        <f t="shared" si="2"/>
        <v>5848.8649999999989</v>
      </c>
      <c r="F77">
        <f t="shared" si="3"/>
        <v>899.82538461538445</v>
      </c>
    </row>
    <row r="78" spans="1:6" x14ac:dyDescent="0.45">
      <c r="A78">
        <v>2006</v>
      </c>
      <c r="B78" t="s">
        <v>78</v>
      </c>
      <c r="C78">
        <f>SUMIFS(Atvinnuhús!D:D,Atvinnuhús!A:A,A78,Atvinnuhús!F:F,Atvinnuhús!F385)</f>
        <v>15</v>
      </c>
      <c r="D78">
        <f>AVERAGEIFS(Atvinnuhús!E:E,Atvinnuhús!A:A,A78,Atvinnuhús!F:F,B78)</f>
        <v>305.125</v>
      </c>
      <c r="E78">
        <f t="shared" si="2"/>
        <v>4576.875</v>
      </c>
      <c r="F78">
        <f t="shared" si="3"/>
        <v>704.13461538461536</v>
      </c>
    </row>
    <row r="79" spans="1:6" x14ac:dyDescent="0.45">
      <c r="A79">
        <v>2007</v>
      </c>
      <c r="B79" t="s">
        <v>78</v>
      </c>
      <c r="C79">
        <f>SUMIFS(Atvinnuhús!D:D,Atvinnuhús!A:A,A79,Atvinnuhús!F:F,Atvinnuhús!F386)</f>
        <v>17</v>
      </c>
      <c r="D79">
        <f>AVERAGEIFS(Atvinnuhús!E:E,Atvinnuhús!A:A,A79,Atvinnuhús!F:F,B79)</f>
        <v>143.63333333333335</v>
      </c>
      <c r="E79">
        <f t="shared" si="2"/>
        <v>2441.7666666666669</v>
      </c>
      <c r="F79">
        <f t="shared" si="3"/>
        <v>375.65641025641031</v>
      </c>
    </row>
    <row r="80" spans="1:6" x14ac:dyDescent="0.45">
      <c r="A80">
        <v>2008</v>
      </c>
      <c r="B80" t="s">
        <v>78</v>
      </c>
      <c r="C80">
        <f>SUMIFS(Atvinnuhús!D:D,Atvinnuhús!A:A,A80,Atvinnuhús!F:F,Atvinnuhús!F387)</f>
        <v>13</v>
      </c>
      <c r="D80">
        <f>AVERAGEIFS(Atvinnuhús!E:E,Atvinnuhús!A:A,A80,Atvinnuhús!F:F,B80)</f>
        <v>142.55333333333331</v>
      </c>
      <c r="E80">
        <f t="shared" si="2"/>
        <v>1853.1933333333332</v>
      </c>
      <c r="F80">
        <f t="shared" si="3"/>
        <v>285.10666666666663</v>
      </c>
    </row>
    <row r="81" spans="1:6" x14ac:dyDescent="0.45">
      <c r="A81">
        <v>2009</v>
      </c>
      <c r="B81" t="s">
        <v>78</v>
      </c>
      <c r="C81">
        <f>SUMIFS(Atvinnuhús!D:D,Atvinnuhús!A:A,A81,Atvinnuhús!F:F,Atvinnuhús!F388)</f>
        <v>11</v>
      </c>
      <c r="D81">
        <f>AVERAGEIFS(Atvinnuhús!E:E,Atvinnuhús!A:A,A81,Atvinnuhús!F:F,B81)</f>
        <v>270.06</v>
      </c>
      <c r="E81">
        <f t="shared" si="2"/>
        <v>2970.66</v>
      </c>
      <c r="F81">
        <f t="shared" si="3"/>
        <v>457.02461538461534</v>
      </c>
    </row>
    <row r="82" spans="1:6" x14ac:dyDescent="0.45">
      <c r="A82">
        <v>2010</v>
      </c>
      <c r="B82" t="s">
        <v>78</v>
      </c>
      <c r="C82">
        <f>SUMIFS(Atvinnuhús!D:D,Atvinnuhús!A:A,A82,Atvinnuhús!F:F,Atvinnuhús!F389)</f>
        <v>9</v>
      </c>
      <c r="D82">
        <f>AVERAGEIFS(Atvinnuhús!E:E,Atvinnuhús!A:A,A82,Atvinnuhús!F:F,B82)</f>
        <v>157.14500000000001</v>
      </c>
      <c r="E82">
        <f t="shared" si="2"/>
        <v>1414.3050000000001</v>
      </c>
      <c r="F82">
        <f t="shared" si="3"/>
        <v>217.58538461538461</v>
      </c>
    </row>
    <row r="83" spans="1:6" x14ac:dyDescent="0.45">
      <c r="A83">
        <v>2011</v>
      </c>
      <c r="B83" t="s">
        <v>78</v>
      </c>
      <c r="C83">
        <f>SUMIFS(Atvinnuhús!D:D,Atvinnuhús!A:A,A83,Atvinnuhús!F:F,Atvinnuhús!F390)</f>
        <v>13</v>
      </c>
      <c r="D83">
        <f>AVERAGEIFS(Atvinnuhús!E:E,Atvinnuhús!A:A,A83,Atvinnuhús!F:F,B83)</f>
        <v>66.786666666666676</v>
      </c>
      <c r="E83">
        <f t="shared" si="2"/>
        <v>868.2266666666668</v>
      </c>
      <c r="F83">
        <f t="shared" si="3"/>
        <v>133.57333333333335</v>
      </c>
    </row>
    <row r="84" spans="1:6" x14ac:dyDescent="0.45">
      <c r="A84">
        <v>2012</v>
      </c>
      <c r="B84" t="s">
        <v>78</v>
      </c>
      <c r="C84">
        <f>SUMIFS(Atvinnuhús!D:D,Atvinnuhús!A:A,A84,Atvinnuhús!F:F,Atvinnuhús!F391)</f>
        <v>13</v>
      </c>
      <c r="D84">
        <f>AVERAGEIFS(Atvinnuhús!E:E,Atvinnuhús!A:A,A84,Atvinnuhús!F:F,B84)</f>
        <v>76.006666666666661</v>
      </c>
      <c r="E84">
        <f t="shared" si="2"/>
        <v>988.08666666666659</v>
      </c>
      <c r="F84">
        <f t="shared" si="3"/>
        <v>152.01333333333332</v>
      </c>
    </row>
    <row r="85" spans="1:6" x14ac:dyDescent="0.45">
      <c r="A85">
        <v>2013</v>
      </c>
      <c r="B85" t="s">
        <v>78</v>
      </c>
      <c r="C85">
        <f>SUMIFS(Atvinnuhús!D:D,Atvinnuhús!A:A,A85,Atvinnuhús!F:F,Atvinnuhús!F392)</f>
        <v>11</v>
      </c>
      <c r="D85">
        <f>AVERAGEIFS(Atvinnuhús!E:E,Atvinnuhús!A:A,A85,Atvinnuhús!F:F,B85)</f>
        <v>124.075</v>
      </c>
      <c r="E85">
        <f t="shared" si="2"/>
        <v>1364.825</v>
      </c>
      <c r="F85">
        <f t="shared" si="3"/>
        <v>209.97307692307692</v>
      </c>
    </row>
    <row r="86" spans="1:6" x14ac:dyDescent="0.45">
      <c r="A86">
        <v>2014</v>
      </c>
      <c r="B86" t="s">
        <v>78</v>
      </c>
      <c r="C86">
        <f>SUMIFS(Atvinnuhús!D:D,Atvinnuhús!A:A,A86,Atvinnuhús!F:F,Atvinnuhús!F393)</f>
        <v>9</v>
      </c>
      <c r="D86">
        <f>AVERAGEIFS(Atvinnuhús!E:E,Atvinnuhús!A:A,A86,Atvinnuhús!F:F,B86)</f>
        <v>37.3125</v>
      </c>
      <c r="E86">
        <f t="shared" si="2"/>
        <v>335.8125</v>
      </c>
      <c r="F86">
        <f t="shared" si="3"/>
        <v>51.66346153846154</v>
      </c>
    </row>
    <row r="87" spans="1:6" x14ac:dyDescent="0.45">
      <c r="A87">
        <v>2015</v>
      </c>
      <c r="B87" t="s">
        <v>78</v>
      </c>
      <c r="C87">
        <f>SUMIFS(Atvinnuhús!D:D,Atvinnuhús!A:A,A87,Atvinnuhús!F:F,Atvinnuhús!F394)</f>
        <v>7</v>
      </c>
      <c r="D87">
        <f>AVERAGEIFS(Atvinnuhús!E:E,Atvinnuhús!A:A,A87,Atvinnuhús!F:F,B87)</f>
        <v>51.534999999999997</v>
      </c>
      <c r="E87">
        <f t="shared" si="2"/>
        <v>360.745</v>
      </c>
      <c r="F87">
        <f t="shared" si="3"/>
        <v>55.49923076923077</v>
      </c>
    </row>
    <row r="88" spans="1:6" x14ac:dyDescent="0.45">
      <c r="A88">
        <v>2016</v>
      </c>
      <c r="B88" t="s">
        <v>78</v>
      </c>
      <c r="C88">
        <f>SUMIFS(Atvinnuhús!D:D,Atvinnuhús!A:A,A88,Atvinnuhús!F:F,Atvinnuhús!F395)</f>
        <v>18</v>
      </c>
      <c r="D88">
        <f>AVERAGEIFS(Atvinnuhús!E:E,Atvinnuhús!A:A,A88,Atvinnuhús!F:F,B88)</f>
        <v>66.819999999999993</v>
      </c>
      <c r="E88">
        <f t="shared" si="2"/>
        <v>1202.7599999999998</v>
      </c>
      <c r="F88">
        <f t="shared" si="3"/>
        <v>185.03999999999996</v>
      </c>
    </row>
    <row r="89" spans="1:6" x14ac:dyDescent="0.45">
      <c r="A89">
        <v>2017</v>
      </c>
      <c r="B89" t="s">
        <v>78</v>
      </c>
      <c r="C89">
        <f>SUMIFS(Atvinnuhús!D:D,Atvinnuhús!A:A,A89,Atvinnuhús!F:F,Atvinnuhús!F396)</f>
        <v>4</v>
      </c>
      <c r="D89">
        <f>AVERAGEIFS(Atvinnuhús!E:E,Atvinnuhús!A:A,A89,Atvinnuhús!F:F,B89)</f>
        <v>172.93</v>
      </c>
      <c r="E89">
        <f t="shared" si="2"/>
        <v>691.72</v>
      </c>
      <c r="F89">
        <f t="shared" si="3"/>
        <v>106.41846153846154</v>
      </c>
    </row>
    <row r="90" spans="1:6" x14ac:dyDescent="0.45">
      <c r="A90">
        <v>2018</v>
      </c>
      <c r="B90" t="s">
        <v>78</v>
      </c>
      <c r="C90">
        <f>SUMIFS(Atvinnuhús!D:D,Atvinnuhús!A:A,A90,Atvinnuhús!F:F,Atvinnuhús!F397)</f>
        <v>23</v>
      </c>
      <c r="D90">
        <f>AVERAGEIFS(Atvinnuhús!E:E,Atvinnuhús!A:A,A90,Atvinnuhús!F:F,B90)</f>
        <v>359.87333333333328</v>
      </c>
      <c r="E90">
        <f t="shared" si="2"/>
        <v>8277.0866666666661</v>
      </c>
      <c r="F90">
        <f t="shared" si="3"/>
        <v>1273.3979487179486</v>
      </c>
    </row>
    <row r="91" spans="1:6" x14ac:dyDescent="0.45">
      <c r="A91">
        <v>2019</v>
      </c>
      <c r="B91" t="s">
        <v>78</v>
      </c>
      <c r="C91">
        <f>SUMIFS(Atvinnuhús!D:D,Atvinnuhús!A:A,A91,Atvinnuhús!F:F,Atvinnuhús!F398)</f>
        <v>12</v>
      </c>
      <c r="D91">
        <f>AVERAGEIFS(Atvinnuhús!E:E,Atvinnuhús!A:A,A91,Atvinnuhús!F:F,B91)</f>
        <v>255.82333333333335</v>
      </c>
      <c r="E91">
        <f t="shared" si="2"/>
        <v>3069.88</v>
      </c>
      <c r="F91">
        <f t="shared" si="3"/>
        <v>472.28923076923081</v>
      </c>
    </row>
    <row r="92" spans="1:6" x14ac:dyDescent="0.45">
      <c r="A92">
        <v>2020</v>
      </c>
      <c r="B92" t="s">
        <v>78</v>
      </c>
      <c r="C92">
        <f>SUMIFS(Atvinnuhús!D:D,Atvinnuhús!A:A,A92,Atvinnuhús!F:F,Atvinnuhús!F399)</f>
        <v>7</v>
      </c>
      <c r="D92">
        <f>AVERAGEIFS(Atvinnuhús!E:E,Atvinnuhús!A:A,A92,Atvinnuhús!F:F,B92)</f>
        <v>170.91333333333333</v>
      </c>
      <c r="E92">
        <f t="shared" si="2"/>
        <v>1196.3933333333332</v>
      </c>
      <c r="F92">
        <f t="shared" si="3"/>
        <v>184.0605128205128</v>
      </c>
    </row>
    <row r="93" spans="1:6" x14ac:dyDescent="0.45">
      <c r="A93">
        <v>2021</v>
      </c>
      <c r="B93" t="s">
        <v>78</v>
      </c>
      <c r="C93">
        <f>SUMIFS(Atvinnuhús!D:D,Atvinnuhús!A:A,A93,Atvinnuhús!F:F,Atvinnuhús!F400)</f>
        <v>7</v>
      </c>
      <c r="D93">
        <f>AVERAGEIFS(Atvinnuhús!E:E,Atvinnuhús!A:A,A93,Atvinnuhús!F:F,B93)</f>
        <v>367.36500000000001</v>
      </c>
      <c r="E93">
        <f t="shared" si="2"/>
        <v>2571.5550000000003</v>
      </c>
      <c r="F93">
        <f t="shared" si="3"/>
        <v>395.62384615384622</v>
      </c>
    </row>
    <row r="94" spans="1:6" x14ac:dyDescent="0.45">
      <c r="A94">
        <v>2022</v>
      </c>
      <c r="B94" t="s">
        <v>78</v>
      </c>
      <c r="C94">
        <f>SUMIFS(Atvinnuhús!D:D,Atvinnuhús!A:A,A94,Atvinnuhús!F:F,Atvinnuhús!F401)</f>
        <v>17</v>
      </c>
      <c r="D94">
        <f>AVERAGEIFS(Atvinnuhús!E:E,Atvinnuhús!A:A,A94,Atvinnuhús!F:F,B94)</f>
        <v>670.38333333333333</v>
      </c>
      <c r="E94">
        <f t="shared" si="2"/>
        <v>11396.516666666666</v>
      </c>
      <c r="F94">
        <f t="shared" si="3"/>
        <v>1753.3102564102564</v>
      </c>
    </row>
    <row r="95" spans="1:6" x14ac:dyDescent="0.45">
      <c r="A95">
        <v>2023</v>
      </c>
      <c r="B95" t="s">
        <v>78</v>
      </c>
      <c r="C95">
        <f>SUMIFS(Atvinnuhús!D:D,Atvinnuhús!A:A,A95,Atvinnuhús!F:F,Atvinnuhús!F402)</f>
        <v>18</v>
      </c>
      <c r="D95">
        <f>AVERAGEIFS(Atvinnuhús!E:E,Atvinnuhús!A:A,A95,Atvinnuhús!F:F,B95)</f>
        <v>280.83499999999998</v>
      </c>
      <c r="E95">
        <f t="shared" si="2"/>
        <v>5055.03</v>
      </c>
      <c r="F95">
        <f t="shared" si="3"/>
        <v>777.69692307692299</v>
      </c>
    </row>
    <row r="96" spans="1:6" x14ac:dyDescent="0.45">
      <c r="A96">
        <v>2024</v>
      </c>
      <c r="B96" t="s">
        <v>78</v>
      </c>
      <c r="C96">
        <f>SUMIFS(Atvinnuhús!D:D,Atvinnuhús!A:A,A96,Atvinnuhús!F:F,Atvinnuhús!F403)</f>
        <v>33</v>
      </c>
      <c r="D96">
        <f>AVERAGEIFS(Atvinnuhús!E:E,Atvinnuhús!A:A,A96,Atvinnuhús!F:F,B96)</f>
        <v>89.660000000000011</v>
      </c>
      <c r="E96">
        <f t="shared" si="2"/>
        <v>2958.78</v>
      </c>
      <c r="F96">
        <f t="shared" si="3"/>
        <v>455.1969230769231</v>
      </c>
    </row>
    <row r="97" spans="1:6" x14ac:dyDescent="0.45">
      <c r="A97">
        <v>2006</v>
      </c>
      <c r="B97" t="s">
        <v>79</v>
      </c>
      <c r="C97">
        <f>SUMIFS(Atvinnuhús!D:D,Atvinnuhús!A:A,A97,Atvinnuhús!F:F,Atvinnuhús!F437)</f>
        <v>71</v>
      </c>
      <c r="D97">
        <f>AVERAGEIFS(Atvinnuhús!E:E,Atvinnuhús!A:A,A97,Atvinnuhús!F:F,B97)</f>
        <v>298.67099999999994</v>
      </c>
      <c r="E97">
        <f t="shared" si="2"/>
        <v>21205.640999999996</v>
      </c>
      <c r="F97">
        <f t="shared" si="3"/>
        <v>3262.4063076923071</v>
      </c>
    </row>
    <row r="98" spans="1:6" x14ac:dyDescent="0.45">
      <c r="A98">
        <v>2007</v>
      </c>
      <c r="B98" t="s">
        <v>79</v>
      </c>
      <c r="C98">
        <f>SUMIFS(Atvinnuhús!D:D,Atvinnuhús!A:A,A98,Atvinnuhús!F:F,Atvinnuhús!F438)</f>
        <v>76</v>
      </c>
      <c r="D98">
        <f>AVERAGEIFS(Atvinnuhús!E:E,Atvinnuhús!A:A,A98,Atvinnuhús!F:F,B98)</f>
        <v>266.17299999999994</v>
      </c>
      <c r="E98">
        <f t="shared" si="2"/>
        <v>20229.147999999997</v>
      </c>
      <c r="F98">
        <f t="shared" si="3"/>
        <v>3112.1766153846152</v>
      </c>
    </row>
    <row r="99" spans="1:6" x14ac:dyDescent="0.45">
      <c r="A99">
        <v>2008</v>
      </c>
      <c r="B99" t="s">
        <v>79</v>
      </c>
      <c r="C99">
        <f>SUMIFS(Atvinnuhús!D:D,Atvinnuhús!A:A,A99,Atvinnuhús!F:F,Atvinnuhús!F439)</f>
        <v>89</v>
      </c>
      <c r="D99">
        <f>AVERAGEIFS(Atvinnuhús!E:E,Atvinnuhús!A:A,A99,Atvinnuhús!F:F,B99)</f>
        <v>195.304</v>
      </c>
      <c r="E99">
        <f t="shared" si="2"/>
        <v>17382.056</v>
      </c>
      <c r="F99">
        <f t="shared" si="3"/>
        <v>2674.1624615384617</v>
      </c>
    </row>
    <row r="100" spans="1:6" x14ac:dyDescent="0.45">
      <c r="A100">
        <v>2009</v>
      </c>
      <c r="B100" t="s">
        <v>79</v>
      </c>
      <c r="C100">
        <f>SUMIFS(Atvinnuhús!D:D,Atvinnuhús!A:A,A100,Atvinnuhús!F:F,Atvinnuhús!F440)</f>
        <v>54</v>
      </c>
      <c r="D100">
        <f>AVERAGEIFS(Atvinnuhús!E:E,Atvinnuhús!A:A,A100,Atvinnuhús!F:F,B100)</f>
        <v>228.70555555555555</v>
      </c>
      <c r="E100">
        <f t="shared" si="2"/>
        <v>12350.1</v>
      </c>
      <c r="F100">
        <f t="shared" si="3"/>
        <v>1900.0153846153846</v>
      </c>
    </row>
    <row r="101" spans="1:6" x14ac:dyDescent="0.45">
      <c r="A101">
        <v>2010</v>
      </c>
      <c r="B101" t="s">
        <v>79</v>
      </c>
      <c r="C101">
        <f>SUMIFS(Atvinnuhús!D:D,Atvinnuhús!A:A,A101,Atvinnuhús!F:F,Atvinnuhús!F441)</f>
        <v>82</v>
      </c>
      <c r="D101">
        <f>AVERAGEIFS(Atvinnuhús!E:E,Atvinnuhús!A:A,A101,Atvinnuhús!F:F,B101)</f>
        <v>179.39111111111112</v>
      </c>
      <c r="E101">
        <f t="shared" si="2"/>
        <v>14710.071111111112</v>
      </c>
      <c r="F101">
        <f t="shared" si="3"/>
        <v>2263.0878632478634</v>
      </c>
    </row>
    <row r="102" spans="1:6" x14ac:dyDescent="0.45">
      <c r="A102">
        <v>2011</v>
      </c>
      <c r="B102" t="s">
        <v>79</v>
      </c>
      <c r="C102">
        <f>SUMIFS(Atvinnuhús!D:D,Atvinnuhús!A:A,A102,Atvinnuhús!F:F,Atvinnuhús!F442)</f>
        <v>31</v>
      </c>
      <c r="D102">
        <f>AVERAGEIFS(Atvinnuhús!E:E,Atvinnuhús!A:A,A102,Atvinnuhús!F:F,B102)</f>
        <v>333.95375000000001</v>
      </c>
      <c r="E102">
        <f t="shared" si="2"/>
        <v>10352.56625</v>
      </c>
      <c r="F102">
        <f t="shared" si="3"/>
        <v>1592.7024999999999</v>
      </c>
    </row>
    <row r="103" spans="1:6" x14ac:dyDescent="0.45">
      <c r="A103">
        <v>2012</v>
      </c>
      <c r="B103" t="s">
        <v>79</v>
      </c>
      <c r="C103">
        <f>SUMIFS(Atvinnuhús!D:D,Atvinnuhús!A:A,A103,Atvinnuhús!F:F,Atvinnuhús!F443)</f>
        <v>30</v>
      </c>
      <c r="D103">
        <f>AVERAGEIFS(Atvinnuhús!E:E,Atvinnuhús!A:A,A103,Atvinnuhús!F:F,B103)</f>
        <v>286.26833333333337</v>
      </c>
      <c r="E103">
        <f t="shared" si="2"/>
        <v>8588.0500000000011</v>
      </c>
      <c r="F103">
        <f t="shared" si="3"/>
        <v>1321.2384615384617</v>
      </c>
    </row>
    <row r="104" spans="1:6" x14ac:dyDescent="0.45">
      <c r="A104">
        <v>2013</v>
      </c>
      <c r="B104" t="s">
        <v>79</v>
      </c>
      <c r="C104">
        <f>SUMIFS(Atvinnuhús!D:D,Atvinnuhús!A:A,A104,Atvinnuhús!F:F,Atvinnuhús!F444)</f>
        <v>17</v>
      </c>
      <c r="D104">
        <f>AVERAGEIFS(Atvinnuhús!E:E,Atvinnuhús!A:A,A104,Atvinnuhús!F:F,B104)</f>
        <v>114.59800000000003</v>
      </c>
      <c r="E104">
        <f t="shared" si="2"/>
        <v>1948.1660000000004</v>
      </c>
      <c r="F104">
        <f t="shared" si="3"/>
        <v>299.71784615384621</v>
      </c>
    </row>
    <row r="105" spans="1:6" x14ac:dyDescent="0.45">
      <c r="A105">
        <v>2014</v>
      </c>
      <c r="B105" t="s">
        <v>79</v>
      </c>
      <c r="C105">
        <f>SUMIFS(Atvinnuhús!D:D,Atvinnuhús!A:A,A105,Atvinnuhús!F:F,Atvinnuhús!F445)</f>
        <v>55</v>
      </c>
      <c r="D105">
        <f>AVERAGEIFS(Atvinnuhús!E:E,Atvinnuhús!A:A,A105,Atvinnuhús!F:F,B105)</f>
        <v>173.82454545454547</v>
      </c>
      <c r="E105">
        <f t="shared" si="2"/>
        <v>9560.35</v>
      </c>
      <c r="F105">
        <f t="shared" si="3"/>
        <v>1470.823076923077</v>
      </c>
    </row>
    <row r="106" spans="1:6" x14ac:dyDescent="0.45">
      <c r="A106">
        <v>2015</v>
      </c>
      <c r="B106" t="s">
        <v>79</v>
      </c>
      <c r="C106">
        <f>SUMIFS(Atvinnuhús!D:D,Atvinnuhús!A:A,A106,Atvinnuhús!F:F,Atvinnuhús!F446)</f>
        <v>52</v>
      </c>
      <c r="D106">
        <f>AVERAGEIFS(Atvinnuhús!E:E,Atvinnuhús!A:A,A106,Atvinnuhús!F:F,B106)</f>
        <v>689.14</v>
      </c>
      <c r="E106">
        <f t="shared" si="2"/>
        <v>35835.279999999999</v>
      </c>
      <c r="F106">
        <f t="shared" si="3"/>
        <v>5513.12</v>
      </c>
    </row>
    <row r="107" spans="1:6" x14ac:dyDescent="0.45">
      <c r="A107">
        <v>2016</v>
      </c>
      <c r="B107" t="s">
        <v>79</v>
      </c>
      <c r="C107">
        <f>SUMIFS(Atvinnuhús!D:D,Atvinnuhús!A:A,A107,Atvinnuhús!F:F,Atvinnuhús!F447)</f>
        <v>27</v>
      </c>
      <c r="D107">
        <f>AVERAGEIFS(Atvinnuhús!E:E,Atvinnuhús!A:A,A107,Atvinnuhús!F:F,B107)</f>
        <v>243.19888888888889</v>
      </c>
      <c r="E107">
        <f t="shared" si="2"/>
        <v>6566.37</v>
      </c>
      <c r="F107">
        <f t="shared" si="3"/>
        <v>1010.2107692307692</v>
      </c>
    </row>
    <row r="108" spans="1:6" x14ac:dyDescent="0.45">
      <c r="A108">
        <v>2017</v>
      </c>
      <c r="B108" t="s">
        <v>79</v>
      </c>
      <c r="C108">
        <f>SUMIFS(Atvinnuhús!D:D,Atvinnuhús!A:A,A108,Atvinnuhús!F:F,Atvinnuhús!F448)</f>
        <v>25</v>
      </c>
      <c r="D108">
        <f>AVERAGEIFS(Atvinnuhús!E:E,Atvinnuhús!A:A,A108,Atvinnuhús!F:F,B108)</f>
        <v>197.26999999999998</v>
      </c>
      <c r="E108">
        <f t="shared" si="2"/>
        <v>4931.75</v>
      </c>
      <c r="F108">
        <f t="shared" si="3"/>
        <v>758.73076923076928</v>
      </c>
    </row>
    <row r="109" spans="1:6" x14ac:dyDescent="0.45">
      <c r="A109">
        <v>2018</v>
      </c>
      <c r="B109" t="s">
        <v>79</v>
      </c>
      <c r="C109">
        <f>SUMIFS(Atvinnuhús!D:D,Atvinnuhús!A:A,A109,Atvinnuhús!F:F,Atvinnuhús!F449)</f>
        <v>51</v>
      </c>
      <c r="D109">
        <f>AVERAGEIFS(Atvinnuhús!E:E,Atvinnuhús!A:A,A109,Atvinnuhús!F:F,B109)</f>
        <v>301.54624999999999</v>
      </c>
      <c r="E109">
        <f t="shared" si="2"/>
        <v>15378.858749999999</v>
      </c>
      <c r="F109">
        <f t="shared" si="3"/>
        <v>2365.978269230769</v>
      </c>
    </row>
    <row r="110" spans="1:6" x14ac:dyDescent="0.45">
      <c r="A110">
        <v>2019</v>
      </c>
      <c r="B110" t="s">
        <v>79</v>
      </c>
      <c r="C110">
        <f>SUMIFS(Atvinnuhús!D:D,Atvinnuhús!A:A,A110,Atvinnuhús!F:F,Atvinnuhús!F450)</f>
        <v>40</v>
      </c>
      <c r="D110">
        <f>AVERAGEIFS(Atvinnuhús!E:E,Atvinnuhús!A:A,A110,Atvinnuhús!F:F,B110)</f>
        <v>202.07166666666669</v>
      </c>
      <c r="E110">
        <f t="shared" si="2"/>
        <v>8082.8666666666677</v>
      </c>
      <c r="F110">
        <f t="shared" si="3"/>
        <v>1243.5179487179489</v>
      </c>
    </row>
    <row r="111" spans="1:6" x14ac:dyDescent="0.45">
      <c r="A111">
        <v>2020</v>
      </c>
      <c r="B111" t="s">
        <v>79</v>
      </c>
      <c r="C111">
        <f>SUMIFS(Atvinnuhús!D:D,Atvinnuhús!A:A,A111,Atvinnuhús!F:F,Atvinnuhús!F451)</f>
        <v>30</v>
      </c>
      <c r="D111">
        <f>AVERAGEIFS(Atvinnuhús!E:E,Atvinnuhús!A:A,A111,Atvinnuhús!F:F,B111)</f>
        <v>1016.3742857142855</v>
      </c>
      <c r="E111">
        <f t="shared" si="2"/>
        <v>30491.228571428564</v>
      </c>
      <c r="F111">
        <f t="shared" si="3"/>
        <v>4690.9582417582405</v>
      </c>
    </row>
    <row r="112" spans="1:6" x14ac:dyDescent="0.45">
      <c r="A112">
        <v>2021</v>
      </c>
      <c r="B112" t="s">
        <v>79</v>
      </c>
      <c r="C112">
        <f>SUMIFS(Atvinnuhús!D:D,Atvinnuhús!A:A,A112,Atvinnuhús!F:F,Atvinnuhús!F452)</f>
        <v>37</v>
      </c>
      <c r="D112">
        <f>AVERAGEIFS(Atvinnuhús!E:E,Atvinnuhús!A:A,A112,Atvinnuhús!F:F,B112)</f>
        <v>199.64375000000001</v>
      </c>
      <c r="E112">
        <f t="shared" si="2"/>
        <v>7386.8187500000004</v>
      </c>
      <c r="F112">
        <f t="shared" si="3"/>
        <v>1136.4336538461539</v>
      </c>
    </row>
    <row r="113" spans="1:6" x14ac:dyDescent="0.45">
      <c r="A113">
        <v>2022</v>
      </c>
      <c r="B113" t="s">
        <v>79</v>
      </c>
      <c r="C113">
        <f>SUMIFS(Atvinnuhús!D:D,Atvinnuhús!A:A,A113,Atvinnuhús!F:F,Atvinnuhús!F453)</f>
        <v>88</v>
      </c>
      <c r="D113">
        <f>AVERAGEIFS(Atvinnuhús!E:E,Atvinnuhús!A:A,A113,Atvinnuhús!F:F,B113)</f>
        <v>279.14666666666659</v>
      </c>
      <c r="E113">
        <f t="shared" si="2"/>
        <v>24564.906666666659</v>
      </c>
      <c r="F113">
        <f t="shared" si="3"/>
        <v>3779.2164102564088</v>
      </c>
    </row>
    <row r="114" spans="1:6" x14ac:dyDescent="0.45">
      <c r="A114">
        <v>2023</v>
      </c>
      <c r="B114" t="s">
        <v>79</v>
      </c>
      <c r="C114">
        <f>SUMIFS(Atvinnuhús!D:D,Atvinnuhús!A:A,A114,Atvinnuhús!F:F,Atvinnuhús!F454)</f>
        <v>101</v>
      </c>
      <c r="D114">
        <f>AVERAGEIFS(Atvinnuhús!E:E,Atvinnuhús!A:A,A114,Atvinnuhús!F:F,B114)</f>
        <v>402.74714285714288</v>
      </c>
      <c r="E114">
        <f t="shared" si="2"/>
        <v>40677.461428571427</v>
      </c>
      <c r="F114">
        <f t="shared" si="3"/>
        <v>6258.0709890109883</v>
      </c>
    </row>
    <row r="115" spans="1:6" x14ac:dyDescent="0.45">
      <c r="A115">
        <v>2024</v>
      </c>
      <c r="B115" t="s">
        <v>79</v>
      </c>
      <c r="C115">
        <f>SUMIFS(Atvinnuhús!D:D,Atvinnuhús!A:A,A115,Atvinnuhús!F:F,Atvinnuhús!F455)</f>
        <v>121</v>
      </c>
      <c r="D115">
        <f>AVERAGEIFS(Atvinnuhús!E:E,Atvinnuhús!A:A,A115,Atvinnuhús!F:F,B115)</f>
        <v>424.19300000000004</v>
      </c>
      <c r="E115">
        <f t="shared" si="2"/>
        <v>51327.353000000003</v>
      </c>
      <c r="F115">
        <f t="shared" si="3"/>
        <v>7896.5158461538467</v>
      </c>
    </row>
    <row r="116" spans="1:6" x14ac:dyDescent="0.45">
      <c r="A116">
        <v>2006</v>
      </c>
      <c r="B116" t="s">
        <v>80</v>
      </c>
      <c r="C116">
        <f>SUMIFS(Atvinnuhús!D:D,Atvinnuhús!A:A,A116,Atvinnuhús!F:F,Atvinnuhús!F593)</f>
        <v>25</v>
      </c>
      <c r="D116">
        <f>AVERAGEIFS(Atvinnuhús!E:E,Atvinnuhús!A:A,A116,Atvinnuhús!F:F,B116)</f>
        <v>553.31000000000006</v>
      </c>
      <c r="E116">
        <f t="shared" si="2"/>
        <v>13832.750000000002</v>
      </c>
      <c r="F116">
        <f t="shared" si="3"/>
        <v>2128.1153846153848</v>
      </c>
    </row>
    <row r="117" spans="1:6" x14ac:dyDescent="0.45">
      <c r="A117">
        <v>2007</v>
      </c>
      <c r="B117" t="s">
        <v>80</v>
      </c>
      <c r="C117">
        <f>SUMIFS(Atvinnuhús!D:D,Atvinnuhús!A:A,A117,Atvinnuhús!F:F,Atvinnuhús!F594)</f>
        <v>28</v>
      </c>
      <c r="D117">
        <f>AVERAGEIFS(Atvinnuhús!E:E,Atvinnuhús!A:A,A117,Atvinnuhús!F:F,B117)</f>
        <v>546.21500000000003</v>
      </c>
      <c r="E117">
        <f t="shared" si="2"/>
        <v>15294.02</v>
      </c>
      <c r="F117">
        <f t="shared" si="3"/>
        <v>2352.9261538461537</v>
      </c>
    </row>
    <row r="118" spans="1:6" x14ac:dyDescent="0.45">
      <c r="A118">
        <v>2008</v>
      </c>
      <c r="B118" t="s">
        <v>80</v>
      </c>
      <c r="C118">
        <f>SUMIFS(Atvinnuhús!D:D,Atvinnuhús!A:A,A118,Atvinnuhús!F:F,Atvinnuhús!F595)</f>
        <v>20</v>
      </c>
      <c r="D118">
        <f>AVERAGEIFS(Atvinnuhús!E:E,Atvinnuhús!A:A,A118,Atvinnuhús!F:F,B118)</f>
        <v>451.55</v>
      </c>
      <c r="E118">
        <f t="shared" si="2"/>
        <v>9031</v>
      </c>
      <c r="F118">
        <f t="shared" si="3"/>
        <v>1389.3846153846155</v>
      </c>
    </row>
    <row r="119" spans="1:6" x14ac:dyDescent="0.45">
      <c r="A119">
        <v>2009</v>
      </c>
      <c r="B119" t="s">
        <v>80</v>
      </c>
      <c r="C119">
        <f>SUMIFS(Atvinnuhús!D:D,Atvinnuhús!A:A,A119,Atvinnuhús!F:F,Atvinnuhús!F596)</f>
        <v>24</v>
      </c>
      <c r="D119">
        <f>AVERAGEIFS(Atvinnuhús!E:E,Atvinnuhús!A:A,A119,Atvinnuhús!F:F,B119)</f>
        <v>236.005</v>
      </c>
      <c r="E119">
        <f t="shared" si="2"/>
        <v>5664.12</v>
      </c>
      <c r="F119">
        <f t="shared" si="3"/>
        <v>871.40307692307692</v>
      </c>
    </row>
    <row r="120" spans="1:6" x14ac:dyDescent="0.45">
      <c r="A120">
        <v>2010</v>
      </c>
      <c r="B120" t="s">
        <v>80</v>
      </c>
      <c r="C120">
        <f>SUMIFS(Atvinnuhús!D:D,Atvinnuhús!A:A,A120,Atvinnuhús!F:F,Atvinnuhús!F597)</f>
        <v>26</v>
      </c>
      <c r="D120">
        <f>AVERAGEIFS(Atvinnuhús!E:E,Atvinnuhús!A:A,A120,Atvinnuhús!F:F,B120)</f>
        <v>77.216666666666669</v>
      </c>
      <c r="E120">
        <f t="shared" si="2"/>
        <v>2007.6333333333334</v>
      </c>
      <c r="F120">
        <f t="shared" si="3"/>
        <v>308.86666666666667</v>
      </c>
    </row>
    <row r="121" spans="1:6" x14ac:dyDescent="0.45">
      <c r="A121">
        <v>2011</v>
      </c>
      <c r="B121" t="s">
        <v>80</v>
      </c>
      <c r="C121">
        <f>SUMIFS(Atvinnuhús!D:D,Atvinnuhús!A:A,A121,Atvinnuhús!F:F,Atvinnuhús!F598)</f>
        <v>17</v>
      </c>
      <c r="D121">
        <f>AVERAGEIFS(Atvinnuhús!E:E,Atvinnuhús!A:A,A121,Atvinnuhús!F:F,B121)</f>
        <v>459.94749999999999</v>
      </c>
      <c r="E121">
        <f t="shared" si="2"/>
        <v>7819.1075000000001</v>
      </c>
      <c r="F121">
        <f t="shared" si="3"/>
        <v>1202.9396153846153</v>
      </c>
    </row>
    <row r="122" spans="1:6" x14ac:dyDescent="0.45">
      <c r="A122">
        <v>2012</v>
      </c>
      <c r="B122" t="s">
        <v>80</v>
      </c>
      <c r="C122">
        <f>SUMIFS(Atvinnuhús!D:D,Atvinnuhús!A:A,A122,Atvinnuhús!F:F,Atvinnuhús!F599)</f>
        <v>40</v>
      </c>
      <c r="D122">
        <f>AVERAGEIFS(Atvinnuhús!E:E,Atvinnuhús!A:A,A122,Atvinnuhús!F:F,B122)</f>
        <v>491.48399999999992</v>
      </c>
      <c r="E122">
        <f t="shared" si="2"/>
        <v>19659.359999999997</v>
      </c>
      <c r="F122">
        <f t="shared" si="3"/>
        <v>3024.5169230769225</v>
      </c>
    </row>
    <row r="123" spans="1:6" x14ac:dyDescent="0.45">
      <c r="A123">
        <v>2013</v>
      </c>
      <c r="B123" t="s">
        <v>80</v>
      </c>
      <c r="C123">
        <f>SUMIFS(Atvinnuhús!D:D,Atvinnuhús!A:A,A123,Atvinnuhús!F:F,Atvinnuhús!F600)</f>
        <v>19</v>
      </c>
      <c r="D123">
        <f>AVERAGEIFS(Atvinnuhús!E:E,Atvinnuhús!A:A,A123,Atvinnuhús!F:F,B123)</f>
        <v>156.94499999999999</v>
      </c>
      <c r="E123">
        <f t="shared" si="2"/>
        <v>2981.9549999999999</v>
      </c>
      <c r="F123">
        <f t="shared" si="3"/>
        <v>458.76230769230767</v>
      </c>
    </row>
    <row r="124" spans="1:6" x14ac:dyDescent="0.45">
      <c r="A124">
        <v>2014</v>
      </c>
      <c r="B124" t="s">
        <v>80</v>
      </c>
      <c r="C124">
        <f>SUMIFS(Atvinnuhús!D:D,Atvinnuhús!A:A,A124,Atvinnuhús!F:F,Atvinnuhús!F601)</f>
        <v>10</v>
      </c>
      <c r="D124">
        <f>AVERAGEIFS(Atvinnuhús!E:E,Atvinnuhús!A:A,A124,Atvinnuhús!F:F,B124)</f>
        <v>442.47666666666669</v>
      </c>
      <c r="E124">
        <f t="shared" si="2"/>
        <v>4424.7666666666664</v>
      </c>
      <c r="F124">
        <f t="shared" si="3"/>
        <v>680.73333333333335</v>
      </c>
    </row>
    <row r="125" spans="1:6" x14ac:dyDescent="0.45">
      <c r="A125">
        <v>2015</v>
      </c>
      <c r="B125" t="s">
        <v>80</v>
      </c>
      <c r="C125">
        <f>SUMIFS(Atvinnuhús!D:D,Atvinnuhús!A:A,A125,Atvinnuhús!F:F,Atvinnuhús!F602)</f>
        <v>24</v>
      </c>
      <c r="D125">
        <f>AVERAGEIFS(Atvinnuhús!E:E,Atvinnuhús!A:A,A125,Atvinnuhús!F:F,B125)</f>
        <v>284.59333333333331</v>
      </c>
      <c r="E125">
        <f t="shared" si="2"/>
        <v>6830.24</v>
      </c>
      <c r="F125">
        <f t="shared" si="3"/>
        <v>1050.8061538461538</v>
      </c>
    </row>
    <row r="126" spans="1:6" x14ac:dyDescent="0.45">
      <c r="A126">
        <v>2016</v>
      </c>
      <c r="B126" t="s">
        <v>80</v>
      </c>
      <c r="C126">
        <f>SUMIFS(Atvinnuhús!D:D,Atvinnuhús!A:A,A126,Atvinnuhús!F:F,Atvinnuhús!F603)</f>
        <v>18</v>
      </c>
      <c r="D126">
        <f>AVERAGEIFS(Atvinnuhús!E:E,Atvinnuhús!A:A,A126,Atvinnuhús!F:F,B126)</f>
        <v>190.27500000000001</v>
      </c>
      <c r="E126">
        <f t="shared" si="2"/>
        <v>3424.9500000000003</v>
      </c>
      <c r="F126">
        <f t="shared" si="3"/>
        <v>526.91538461538471</v>
      </c>
    </row>
    <row r="127" spans="1:6" x14ac:dyDescent="0.45">
      <c r="A127">
        <v>2017</v>
      </c>
      <c r="B127" t="s">
        <v>80</v>
      </c>
      <c r="C127">
        <f>SUMIFS(Atvinnuhús!D:D,Atvinnuhús!A:A,A127,Atvinnuhús!F:F,Atvinnuhús!F604)</f>
        <v>9</v>
      </c>
      <c r="D127">
        <f>AVERAGEIFS(Atvinnuhús!E:E,Atvinnuhús!A:A,A127,Atvinnuhús!F:F,B127)</f>
        <v>119.79333333333334</v>
      </c>
      <c r="E127">
        <f t="shared" si="2"/>
        <v>1078.1400000000001</v>
      </c>
      <c r="F127">
        <f t="shared" si="3"/>
        <v>165.86769230769232</v>
      </c>
    </row>
    <row r="128" spans="1:6" x14ac:dyDescent="0.45">
      <c r="A128">
        <v>2018</v>
      </c>
      <c r="B128" t="s">
        <v>80</v>
      </c>
      <c r="C128">
        <f>SUMIFS(Atvinnuhús!D:D,Atvinnuhús!A:A,A128,Atvinnuhús!F:F,Atvinnuhús!F605)</f>
        <v>24</v>
      </c>
      <c r="D128">
        <f>AVERAGEIFS(Atvinnuhús!E:E,Atvinnuhús!A:A,A128,Atvinnuhús!F:F,B128)</f>
        <v>309.93</v>
      </c>
      <c r="E128">
        <f t="shared" si="2"/>
        <v>7438.32</v>
      </c>
      <c r="F128">
        <f t="shared" si="3"/>
        <v>1144.3569230769231</v>
      </c>
    </row>
    <row r="129" spans="1:6" x14ac:dyDescent="0.45">
      <c r="A129">
        <v>2019</v>
      </c>
      <c r="B129" t="s">
        <v>80</v>
      </c>
      <c r="C129">
        <f>SUMIFS(Atvinnuhús!D:D,Atvinnuhús!A:A,A129,Atvinnuhús!F:F,Atvinnuhús!F606)</f>
        <v>10</v>
      </c>
      <c r="D129">
        <f>AVERAGEIFS(Atvinnuhús!E:E,Atvinnuhús!A:A,A129,Atvinnuhús!F:F,B129)</f>
        <v>140.62</v>
      </c>
      <c r="E129">
        <f t="shared" si="2"/>
        <v>1406.2</v>
      </c>
      <c r="F129">
        <f t="shared" si="3"/>
        <v>216.33846153846156</v>
      </c>
    </row>
    <row r="130" spans="1:6" x14ac:dyDescent="0.45">
      <c r="A130">
        <v>2020</v>
      </c>
      <c r="B130" t="s">
        <v>80</v>
      </c>
      <c r="C130">
        <f>SUMIFS(Atvinnuhús!D:D,Atvinnuhús!A:A,A130,Atvinnuhús!F:F,Atvinnuhús!F607)</f>
        <v>9</v>
      </c>
      <c r="D130">
        <f>AVERAGEIFS(Atvinnuhús!E:E,Atvinnuhús!A:A,A130,Atvinnuhús!F:F,B130)</f>
        <v>292.71999999999997</v>
      </c>
      <c r="E130">
        <f t="shared" si="2"/>
        <v>2634.4799999999996</v>
      </c>
      <c r="F130">
        <f t="shared" si="3"/>
        <v>405.30461538461532</v>
      </c>
    </row>
    <row r="131" spans="1:6" x14ac:dyDescent="0.45">
      <c r="A131">
        <v>2021</v>
      </c>
      <c r="B131" t="s">
        <v>80</v>
      </c>
      <c r="C131">
        <f>SUMIFS(Atvinnuhús!D:D,Atvinnuhús!A:A,A131,Atvinnuhús!F:F,Atvinnuhús!F608)</f>
        <v>13</v>
      </c>
      <c r="D131">
        <f>AVERAGEIFS(Atvinnuhús!E:E,Atvinnuhús!A:A,A131,Atvinnuhús!F:F,B131)</f>
        <v>404.40333333333336</v>
      </c>
      <c r="E131">
        <f t="shared" ref="E131:E153" si="4">D131*C131</f>
        <v>5257.2433333333338</v>
      </c>
      <c r="F131">
        <f t="shared" ref="F131:F153" si="5">E131/6.5</f>
        <v>808.80666666666673</v>
      </c>
    </row>
    <row r="132" spans="1:6" x14ac:dyDescent="0.45">
      <c r="A132">
        <v>2022</v>
      </c>
      <c r="B132" t="s">
        <v>80</v>
      </c>
      <c r="C132">
        <f>SUMIFS(Atvinnuhús!D:D,Atvinnuhús!A:A,A132,Atvinnuhús!F:F,Atvinnuhús!F609)</f>
        <v>41</v>
      </c>
      <c r="D132">
        <f>AVERAGEIFS(Atvinnuhús!E:E,Atvinnuhús!A:A,A132,Atvinnuhús!F:F,B132)</f>
        <v>158.17500000000001</v>
      </c>
      <c r="E132">
        <f t="shared" si="4"/>
        <v>6485.1750000000002</v>
      </c>
      <c r="F132">
        <f t="shared" si="5"/>
        <v>997.71923076923076</v>
      </c>
    </row>
    <row r="133" spans="1:6" x14ac:dyDescent="0.45">
      <c r="A133">
        <v>2023</v>
      </c>
      <c r="B133" t="s">
        <v>80</v>
      </c>
      <c r="C133">
        <f>SUMIFS(Atvinnuhús!D:D,Atvinnuhús!A:A,A133,Atvinnuhús!F:F,Atvinnuhús!F610)</f>
        <v>30</v>
      </c>
      <c r="D133">
        <f>AVERAGEIFS(Atvinnuhús!E:E,Atvinnuhús!A:A,A133,Atvinnuhús!F:F,B133)</f>
        <v>200.92333333333332</v>
      </c>
      <c r="E133">
        <f t="shared" si="4"/>
        <v>6027.7</v>
      </c>
      <c r="F133">
        <f t="shared" si="5"/>
        <v>927.3384615384615</v>
      </c>
    </row>
    <row r="134" spans="1:6" x14ac:dyDescent="0.45">
      <c r="A134">
        <v>2024</v>
      </c>
      <c r="B134" t="s">
        <v>80</v>
      </c>
      <c r="C134">
        <f>SUMIFS(Atvinnuhús!D:D,Atvinnuhús!A:A,A134,Atvinnuhús!F:F,Atvinnuhús!F611)</f>
        <v>30</v>
      </c>
      <c r="D134">
        <f>AVERAGEIFS(Atvinnuhús!E:E,Atvinnuhús!A:A,A134,Atvinnuhús!F:F,B134)</f>
        <v>204.99250000000001</v>
      </c>
      <c r="E134">
        <f t="shared" si="4"/>
        <v>6149.7750000000005</v>
      </c>
      <c r="F134">
        <f t="shared" si="5"/>
        <v>946.11923076923085</v>
      </c>
    </row>
    <row r="135" spans="1:6" x14ac:dyDescent="0.45">
      <c r="A135">
        <v>2006</v>
      </c>
      <c r="B135" t="s">
        <v>81</v>
      </c>
      <c r="C135">
        <f>SUMIFS(Atvinnuhús!D:D,Atvinnuhús!A:A,A135,Atvinnuhús!F:F,Atvinnuhús!F652)</f>
        <v>37</v>
      </c>
      <c r="D135">
        <f>AVERAGEIFS(Atvinnuhús!E:E,Atvinnuhús!A:A,A135,Atvinnuhús!F:F,B135)</f>
        <v>324.64636363636367</v>
      </c>
      <c r="E135">
        <f t="shared" si="4"/>
        <v>12011.915454545457</v>
      </c>
      <c r="F135">
        <f t="shared" si="5"/>
        <v>1847.9869930069933</v>
      </c>
    </row>
    <row r="136" spans="1:6" x14ac:dyDescent="0.45">
      <c r="A136">
        <v>2007</v>
      </c>
      <c r="B136" t="s">
        <v>81</v>
      </c>
      <c r="C136">
        <f>SUMIFS(Atvinnuhús!D:D,Atvinnuhús!A:A,A136,Atvinnuhús!F:F,Atvinnuhús!F653)</f>
        <v>42</v>
      </c>
      <c r="D136">
        <f>AVERAGEIFS(Atvinnuhús!E:E,Atvinnuhús!A:A,A136,Atvinnuhús!F:F,B136)</f>
        <v>528.07090909090914</v>
      </c>
      <c r="E136">
        <f t="shared" si="4"/>
        <v>22178.978181818184</v>
      </c>
      <c r="F136">
        <f t="shared" si="5"/>
        <v>3412.1504895104899</v>
      </c>
    </row>
    <row r="137" spans="1:6" x14ac:dyDescent="0.45">
      <c r="A137">
        <v>2008</v>
      </c>
      <c r="B137" t="s">
        <v>81</v>
      </c>
      <c r="C137">
        <f>SUMIFS(Atvinnuhús!D:D,Atvinnuhús!A:A,A137,Atvinnuhús!F:F,Atvinnuhús!F654)</f>
        <v>122</v>
      </c>
      <c r="D137">
        <f>AVERAGEIFS(Atvinnuhús!E:E,Atvinnuhús!A:A,A137,Atvinnuhús!F:F,B137)</f>
        <v>424.48571428571432</v>
      </c>
      <c r="E137">
        <f t="shared" si="4"/>
        <v>51787.257142857146</v>
      </c>
      <c r="F137">
        <f t="shared" si="5"/>
        <v>7967.2703296703303</v>
      </c>
    </row>
    <row r="138" spans="1:6" x14ac:dyDescent="0.45">
      <c r="A138">
        <v>2009</v>
      </c>
      <c r="B138" t="s">
        <v>81</v>
      </c>
      <c r="C138">
        <f>SUMIFS(Atvinnuhús!D:D,Atvinnuhús!A:A,A138,Atvinnuhús!F:F,Atvinnuhús!F655)</f>
        <v>54</v>
      </c>
      <c r="D138">
        <f>AVERAGEIFS(Atvinnuhús!E:E,Atvinnuhús!A:A,A138,Atvinnuhús!F:F,B138)</f>
        <v>524.25214285714287</v>
      </c>
      <c r="E138">
        <f t="shared" si="4"/>
        <v>28309.615714285716</v>
      </c>
      <c r="F138">
        <f t="shared" si="5"/>
        <v>4355.325494505495</v>
      </c>
    </row>
    <row r="139" spans="1:6" x14ac:dyDescent="0.45">
      <c r="A139">
        <v>2010</v>
      </c>
      <c r="B139" t="s">
        <v>81</v>
      </c>
      <c r="C139">
        <f>SUMIFS(Atvinnuhús!D:D,Atvinnuhús!A:A,A139,Atvinnuhús!F:F,Atvinnuhús!F656)</f>
        <v>91</v>
      </c>
      <c r="D139">
        <f>AVERAGEIFS(Atvinnuhús!E:E,Atvinnuhús!A:A,A139,Atvinnuhús!F:F,B139)</f>
        <v>235.54000000000002</v>
      </c>
      <c r="E139">
        <f t="shared" si="4"/>
        <v>21434.140000000003</v>
      </c>
      <c r="F139">
        <f t="shared" si="5"/>
        <v>3297.5600000000004</v>
      </c>
    </row>
    <row r="140" spans="1:6" x14ac:dyDescent="0.45">
      <c r="A140">
        <v>2011</v>
      </c>
      <c r="B140" t="s">
        <v>81</v>
      </c>
      <c r="C140">
        <f>SUMIFS(Atvinnuhús!D:D,Atvinnuhús!A:A,A140,Atvinnuhús!F:F,Atvinnuhús!F657)</f>
        <v>61</v>
      </c>
      <c r="D140">
        <f>AVERAGEIFS(Atvinnuhús!E:E,Atvinnuhús!A:A,A140,Atvinnuhús!F:F,B140)</f>
        <v>310.54166666666669</v>
      </c>
      <c r="E140">
        <f t="shared" si="4"/>
        <v>18943.041666666668</v>
      </c>
      <c r="F140">
        <f t="shared" si="5"/>
        <v>2914.3141025641025</v>
      </c>
    </row>
    <row r="141" spans="1:6" x14ac:dyDescent="0.45">
      <c r="A141">
        <v>2012</v>
      </c>
      <c r="B141" t="s">
        <v>81</v>
      </c>
      <c r="C141">
        <f>SUMIFS(Atvinnuhús!D:D,Atvinnuhús!A:A,A141,Atvinnuhús!F:F,Atvinnuhús!F658)</f>
        <v>28</v>
      </c>
      <c r="D141">
        <f>AVERAGEIFS(Atvinnuhús!E:E,Atvinnuhús!A:A,A141,Atvinnuhús!F:F,B141)</f>
        <v>515.49272727272717</v>
      </c>
      <c r="E141">
        <f t="shared" si="4"/>
        <v>14433.79636363636</v>
      </c>
      <c r="F141">
        <f t="shared" si="5"/>
        <v>2220.5840559440553</v>
      </c>
    </row>
    <row r="142" spans="1:6" x14ac:dyDescent="0.45">
      <c r="A142">
        <v>2013</v>
      </c>
      <c r="B142" t="s">
        <v>81</v>
      </c>
      <c r="C142">
        <f>SUMIFS(Atvinnuhús!D:D,Atvinnuhús!A:A,A142,Atvinnuhús!F:F,Atvinnuhús!F659)</f>
        <v>51</v>
      </c>
      <c r="D142">
        <f>AVERAGEIFS(Atvinnuhús!E:E,Atvinnuhús!A:A,A142,Atvinnuhús!F:F,B142)</f>
        <v>427.93307692307701</v>
      </c>
      <c r="E142">
        <f t="shared" si="4"/>
        <v>21824.586923076928</v>
      </c>
      <c r="F142">
        <f t="shared" si="5"/>
        <v>3357.6287573964505</v>
      </c>
    </row>
    <row r="143" spans="1:6" x14ac:dyDescent="0.45">
      <c r="A143">
        <v>2014</v>
      </c>
      <c r="B143" t="s">
        <v>81</v>
      </c>
      <c r="C143">
        <f>SUMIFS(Atvinnuhús!D:D,Atvinnuhús!A:A,A143,Atvinnuhús!F:F,Atvinnuhús!F660)</f>
        <v>50</v>
      </c>
      <c r="D143">
        <f>AVERAGEIFS(Atvinnuhús!E:E,Atvinnuhús!A:A,A143,Atvinnuhús!F:F,B143)</f>
        <v>334.10266666666666</v>
      </c>
      <c r="E143">
        <f t="shared" si="4"/>
        <v>16705.133333333331</v>
      </c>
      <c r="F143">
        <f t="shared" si="5"/>
        <v>2570.0205128205125</v>
      </c>
    </row>
    <row r="144" spans="1:6" x14ac:dyDescent="0.45">
      <c r="A144">
        <v>2015</v>
      </c>
      <c r="B144" t="s">
        <v>81</v>
      </c>
      <c r="C144">
        <f>SUMIFS(Atvinnuhús!D:D,Atvinnuhús!A:A,A144,Atvinnuhús!F:F,Atvinnuhús!F661)</f>
        <v>53</v>
      </c>
      <c r="D144">
        <f>AVERAGEIFS(Atvinnuhús!E:E,Atvinnuhús!A:A,A144,Atvinnuhús!F:F,B144)</f>
        <v>298.55416666666662</v>
      </c>
      <c r="E144">
        <f t="shared" si="4"/>
        <v>15823.370833333331</v>
      </c>
      <c r="F144">
        <f t="shared" si="5"/>
        <v>2434.3647435897433</v>
      </c>
    </row>
    <row r="145" spans="1:6" x14ac:dyDescent="0.45">
      <c r="A145">
        <v>2016</v>
      </c>
      <c r="B145" t="s">
        <v>81</v>
      </c>
      <c r="C145">
        <f>SUMIFS(Atvinnuhús!D:D,Atvinnuhús!A:A,A145,Atvinnuhús!F:F,Atvinnuhús!F662)</f>
        <v>79</v>
      </c>
      <c r="D145">
        <f>AVERAGEIFS(Atvinnuhús!E:E,Atvinnuhús!A:A,A145,Atvinnuhús!F:F,B145)</f>
        <v>339.36799999999999</v>
      </c>
      <c r="E145">
        <f t="shared" si="4"/>
        <v>26810.072</v>
      </c>
      <c r="F145">
        <f t="shared" si="5"/>
        <v>4124.6264615384616</v>
      </c>
    </row>
    <row r="146" spans="1:6" x14ac:dyDescent="0.45">
      <c r="A146">
        <v>2017</v>
      </c>
      <c r="B146" t="s">
        <v>81</v>
      </c>
      <c r="C146">
        <f>SUMIFS(Atvinnuhús!D:D,Atvinnuhús!A:A,A146,Atvinnuhús!F:F,Atvinnuhús!F663)</f>
        <v>66</v>
      </c>
      <c r="D146">
        <f>AVERAGEIFS(Atvinnuhús!E:E,Atvinnuhús!A:A,A146,Atvinnuhús!F:F,B146)</f>
        <v>318.25692307692304</v>
      </c>
      <c r="E146">
        <f t="shared" si="4"/>
        <v>21004.956923076919</v>
      </c>
      <c r="F146">
        <f t="shared" si="5"/>
        <v>3231.5318343195258</v>
      </c>
    </row>
    <row r="147" spans="1:6" x14ac:dyDescent="0.45">
      <c r="A147">
        <v>2018</v>
      </c>
      <c r="B147" t="s">
        <v>81</v>
      </c>
      <c r="C147">
        <f>SUMIFS(Atvinnuhús!D:D,Atvinnuhús!A:A,A147,Atvinnuhús!F:F,Atvinnuhús!F664)</f>
        <v>54</v>
      </c>
      <c r="D147">
        <f>AVERAGEIFS(Atvinnuhús!E:E,Atvinnuhús!A:A,A147,Atvinnuhús!F:F,B147)</f>
        <v>498.83399999999995</v>
      </c>
      <c r="E147">
        <f t="shared" si="4"/>
        <v>26937.035999999996</v>
      </c>
      <c r="F147">
        <f t="shared" si="5"/>
        <v>4144.1593846153837</v>
      </c>
    </row>
    <row r="148" spans="1:6" x14ac:dyDescent="0.45">
      <c r="A148">
        <v>2019</v>
      </c>
      <c r="B148" t="s">
        <v>81</v>
      </c>
      <c r="C148">
        <f>SUMIFS(Atvinnuhús!D:D,Atvinnuhús!A:A,A148,Atvinnuhús!F:F,Atvinnuhús!F665)</f>
        <v>50</v>
      </c>
      <c r="D148">
        <f>AVERAGEIFS(Atvinnuhús!E:E,Atvinnuhús!A:A,A148,Atvinnuhús!F:F,B148)</f>
        <v>320.94866666666655</v>
      </c>
      <c r="E148">
        <f t="shared" si="4"/>
        <v>16047.433333333327</v>
      </c>
      <c r="F148">
        <f t="shared" si="5"/>
        <v>2468.8358974358966</v>
      </c>
    </row>
    <row r="149" spans="1:6" x14ac:dyDescent="0.45">
      <c r="A149">
        <v>2020</v>
      </c>
      <c r="B149" t="s">
        <v>81</v>
      </c>
      <c r="C149">
        <f>SUMIFS(Atvinnuhús!D:D,Atvinnuhús!A:A,A149,Atvinnuhús!F:F,Atvinnuhús!F666)</f>
        <v>103</v>
      </c>
      <c r="D149">
        <f>AVERAGEIFS(Atvinnuhús!E:E,Atvinnuhús!A:A,A149,Atvinnuhús!F:F,B149)</f>
        <v>350.60999999999996</v>
      </c>
      <c r="E149">
        <f t="shared" si="4"/>
        <v>36112.829999999994</v>
      </c>
      <c r="F149">
        <f t="shared" si="5"/>
        <v>5555.8199999999988</v>
      </c>
    </row>
    <row r="150" spans="1:6" x14ac:dyDescent="0.45">
      <c r="A150">
        <v>2021</v>
      </c>
      <c r="B150" t="s">
        <v>81</v>
      </c>
      <c r="C150">
        <f>SUMIFS(Atvinnuhús!D:D,Atvinnuhús!A:A,A150,Atvinnuhús!F:F,Atvinnuhús!F667)</f>
        <v>198</v>
      </c>
      <c r="D150">
        <f>AVERAGEIFS(Atvinnuhús!E:E,Atvinnuhús!A:A,A150,Atvinnuhús!F:F,B150)</f>
        <v>185.41846153846151</v>
      </c>
      <c r="E150">
        <f t="shared" si="4"/>
        <v>36712.855384615381</v>
      </c>
      <c r="F150">
        <f t="shared" si="5"/>
        <v>5648.1315976331352</v>
      </c>
    </row>
    <row r="151" spans="1:6" x14ac:dyDescent="0.45">
      <c r="A151">
        <v>2022</v>
      </c>
      <c r="B151" t="s">
        <v>81</v>
      </c>
      <c r="C151">
        <f>SUMIFS(Atvinnuhús!D:D,Atvinnuhús!A:A,A151,Atvinnuhús!F:F,Atvinnuhús!F668)</f>
        <v>116</v>
      </c>
      <c r="D151">
        <f>AVERAGEIFS(Atvinnuhús!E:E,Atvinnuhús!A:A,A151,Atvinnuhús!F:F,B151)</f>
        <v>148.03357142857141</v>
      </c>
      <c r="E151">
        <f t="shared" si="4"/>
        <v>17171.894285714283</v>
      </c>
      <c r="F151">
        <f t="shared" si="5"/>
        <v>2641.8298901098897</v>
      </c>
    </row>
    <row r="152" spans="1:6" x14ac:dyDescent="0.45">
      <c r="A152">
        <v>2023</v>
      </c>
      <c r="B152" t="s">
        <v>81</v>
      </c>
      <c r="C152">
        <f>SUMIFS(Atvinnuhús!D:D,Atvinnuhús!A:A,A152,Atvinnuhús!F:F,Atvinnuhús!F669)</f>
        <v>231</v>
      </c>
      <c r="D152">
        <f>AVERAGEIFS(Atvinnuhús!E:E,Atvinnuhús!A:A,A152,Atvinnuhús!F:F,B152)</f>
        <v>149.43066666666664</v>
      </c>
      <c r="E152">
        <f t="shared" si="4"/>
        <v>34518.483999999997</v>
      </c>
      <c r="F152">
        <f t="shared" si="5"/>
        <v>5310.5359999999991</v>
      </c>
    </row>
    <row r="153" spans="1:6" x14ac:dyDescent="0.45">
      <c r="A153">
        <v>2024</v>
      </c>
      <c r="B153" t="s">
        <v>81</v>
      </c>
      <c r="C153">
        <f>SUMIFS(Atvinnuhús!D:D,Atvinnuhús!A:A,A153,Atvinnuhús!F:F,Atvinnuhús!F670)</f>
        <v>126</v>
      </c>
      <c r="D153">
        <f>AVERAGEIFS(Atvinnuhús!E:E,Atvinnuhús!A:A,A153,Atvinnuhús!F:F,B153)</f>
        <v>254.85230769230773</v>
      </c>
      <c r="E153">
        <f t="shared" si="4"/>
        <v>32111.390769230773</v>
      </c>
      <c r="F153">
        <f t="shared" si="5"/>
        <v>4940.2139644970421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58D9-A172-46FC-8950-5B2D38806275}">
  <dimension ref="A1:H21"/>
  <sheetViews>
    <sheetView workbookViewId="0">
      <selection activeCell="F14" sqref="F14"/>
    </sheetView>
  </sheetViews>
  <sheetFormatPr defaultColWidth="8.796875" defaultRowHeight="14.25" x14ac:dyDescent="0.45"/>
  <cols>
    <col min="1" max="1" width="5" bestFit="1" customWidth="1"/>
    <col min="2" max="2" width="21.1328125" bestFit="1" customWidth="1"/>
    <col min="3" max="3" width="20.6640625" bestFit="1" customWidth="1"/>
    <col min="4" max="4" width="17" bestFit="1" customWidth="1"/>
    <col min="5" max="5" width="16" bestFit="1" customWidth="1"/>
    <col min="6" max="6" width="14.66406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72</v>
      </c>
      <c r="E1" s="1" t="s">
        <v>5</v>
      </c>
      <c r="F1" s="1" t="s">
        <v>82</v>
      </c>
      <c r="G1" s="3" t="s">
        <v>85</v>
      </c>
      <c r="H1" s="3" t="s">
        <v>86</v>
      </c>
    </row>
    <row r="2" spans="1:8" x14ac:dyDescent="0.45">
      <c r="A2">
        <v>2010</v>
      </c>
      <c r="B2" t="s">
        <v>6</v>
      </c>
      <c r="C2">
        <v>0</v>
      </c>
      <c r="D2">
        <v>1</v>
      </c>
      <c r="E2">
        <v>7687.5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7687.5</v>
      </c>
      <c r="H2">
        <f>G2/6.5</f>
        <v>1182.6923076923076</v>
      </c>
    </row>
    <row r="3" spans="1:8" x14ac:dyDescent="0.45">
      <c r="A3">
        <v>2010</v>
      </c>
      <c r="B3" t="s">
        <v>7</v>
      </c>
      <c r="C3">
        <v>1000</v>
      </c>
      <c r="D3">
        <v>1</v>
      </c>
      <c r="E3">
        <v>2835.45</v>
      </c>
      <c r="F3" t="str">
        <f t="shared" ref="F3:F21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21" si="1">D3*E3</f>
        <v>2835.45</v>
      </c>
      <c r="H3">
        <f t="shared" ref="H3:H21" si="2">G3/6.5</f>
        <v>436.22307692307692</v>
      </c>
    </row>
    <row r="4" spans="1:8" x14ac:dyDescent="0.45">
      <c r="A4">
        <v>2019</v>
      </c>
      <c r="B4" t="s">
        <v>8</v>
      </c>
      <c r="C4">
        <v>1100</v>
      </c>
      <c r="D4">
        <v>1</v>
      </c>
      <c r="E4">
        <v>1107.07</v>
      </c>
      <c r="F4" t="str">
        <f t="shared" si="0"/>
        <v>Höfuðborgarsvæðið</v>
      </c>
      <c r="G4">
        <f t="shared" si="1"/>
        <v>1107.07</v>
      </c>
      <c r="H4">
        <f t="shared" si="2"/>
        <v>170.31846153846152</v>
      </c>
    </row>
    <row r="5" spans="1:8" x14ac:dyDescent="0.45">
      <c r="A5">
        <v>2019</v>
      </c>
      <c r="B5" t="s">
        <v>10</v>
      </c>
      <c r="C5">
        <v>1400</v>
      </c>
      <c r="D5">
        <v>1</v>
      </c>
      <c r="E5">
        <v>4491.8</v>
      </c>
      <c r="F5" t="str">
        <f t="shared" si="0"/>
        <v>Höfuðborgarsvæðið</v>
      </c>
      <c r="G5">
        <f t="shared" si="1"/>
        <v>4491.8</v>
      </c>
      <c r="H5">
        <f t="shared" si="2"/>
        <v>691.04615384615386</v>
      </c>
    </row>
    <row r="6" spans="1:8" x14ac:dyDescent="0.45">
      <c r="A6">
        <v>2013</v>
      </c>
      <c r="B6" t="s">
        <v>11</v>
      </c>
      <c r="C6">
        <v>1604</v>
      </c>
      <c r="D6">
        <v>1</v>
      </c>
      <c r="E6">
        <v>2203</v>
      </c>
      <c r="F6" t="str">
        <f t="shared" si="0"/>
        <v>Höfuðborgarsvæðið</v>
      </c>
      <c r="G6">
        <f t="shared" si="1"/>
        <v>2203</v>
      </c>
      <c r="H6">
        <f t="shared" si="2"/>
        <v>338.92307692307691</v>
      </c>
    </row>
    <row r="7" spans="1:8" x14ac:dyDescent="0.45">
      <c r="A7">
        <v>2014</v>
      </c>
      <c r="B7" t="s">
        <v>13</v>
      </c>
      <c r="C7">
        <v>2000</v>
      </c>
      <c r="D7">
        <v>1</v>
      </c>
      <c r="E7">
        <v>4338.6000000000004</v>
      </c>
      <c r="F7" t="str">
        <f t="shared" si="0"/>
        <v>Suðurnes</v>
      </c>
      <c r="G7">
        <f t="shared" si="1"/>
        <v>4338.6000000000004</v>
      </c>
      <c r="H7">
        <f t="shared" si="2"/>
        <v>667.47692307692319</v>
      </c>
    </row>
    <row r="8" spans="1:8" x14ac:dyDescent="0.45">
      <c r="A8">
        <v>2013</v>
      </c>
      <c r="B8" t="s">
        <v>18</v>
      </c>
      <c r="C8">
        <v>3000</v>
      </c>
      <c r="D8">
        <v>1</v>
      </c>
      <c r="E8">
        <v>742.2</v>
      </c>
      <c r="F8" t="str">
        <f t="shared" si="0"/>
        <v>Vesturland</v>
      </c>
      <c r="G8">
        <f t="shared" si="1"/>
        <v>742.2</v>
      </c>
      <c r="H8">
        <f t="shared" si="2"/>
        <v>114.1846153846154</v>
      </c>
    </row>
    <row r="9" spans="1:8" x14ac:dyDescent="0.45">
      <c r="A9">
        <v>2013</v>
      </c>
      <c r="B9" t="s">
        <v>21</v>
      </c>
      <c r="C9">
        <v>3609</v>
      </c>
      <c r="D9">
        <v>1</v>
      </c>
      <c r="E9">
        <v>2978.2</v>
      </c>
      <c r="F9" t="str">
        <f t="shared" si="0"/>
        <v>Vesturland</v>
      </c>
      <c r="G9">
        <f t="shared" si="1"/>
        <v>2978.2</v>
      </c>
      <c r="H9">
        <f t="shared" si="2"/>
        <v>458.18461538461537</v>
      </c>
    </row>
    <row r="10" spans="1:8" x14ac:dyDescent="0.45">
      <c r="A10">
        <v>2006</v>
      </c>
      <c r="B10" t="s">
        <v>27</v>
      </c>
      <c r="C10">
        <v>3811</v>
      </c>
      <c r="D10">
        <v>1</v>
      </c>
      <c r="E10">
        <v>1472.8</v>
      </c>
      <c r="F10" t="str">
        <f t="shared" si="0"/>
        <v>Vesturland</v>
      </c>
      <c r="G10">
        <f t="shared" si="1"/>
        <v>1472.8</v>
      </c>
      <c r="H10">
        <f t="shared" si="2"/>
        <v>226.58461538461538</v>
      </c>
    </row>
    <row r="11" spans="1:8" x14ac:dyDescent="0.45">
      <c r="A11">
        <v>2015</v>
      </c>
      <c r="B11" t="s">
        <v>29</v>
      </c>
      <c r="C11">
        <v>4200</v>
      </c>
      <c r="D11">
        <v>1</v>
      </c>
      <c r="E11">
        <v>2318.5</v>
      </c>
      <c r="F11" t="str">
        <f t="shared" si="0"/>
        <v>Vestfirðir</v>
      </c>
      <c r="G11">
        <f t="shared" si="1"/>
        <v>2318.5</v>
      </c>
      <c r="H11">
        <f t="shared" si="2"/>
        <v>356.69230769230768</v>
      </c>
    </row>
    <row r="12" spans="1:8" x14ac:dyDescent="0.45">
      <c r="A12">
        <v>2013</v>
      </c>
      <c r="B12" t="s">
        <v>40</v>
      </c>
      <c r="C12">
        <v>6000</v>
      </c>
      <c r="D12">
        <v>1</v>
      </c>
      <c r="E12">
        <v>3374.8</v>
      </c>
      <c r="F12" t="str">
        <f t="shared" si="0"/>
        <v>Norðurland eystra</v>
      </c>
      <c r="G12">
        <f t="shared" si="1"/>
        <v>3374.8</v>
      </c>
      <c r="H12">
        <f t="shared" si="2"/>
        <v>519.20000000000005</v>
      </c>
    </row>
    <row r="13" spans="1:8" x14ac:dyDescent="0.45">
      <c r="A13">
        <v>2008</v>
      </c>
      <c r="B13" t="s">
        <v>42</v>
      </c>
      <c r="C13">
        <v>6100</v>
      </c>
      <c r="D13">
        <v>1</v>
      </c>
      <c r="E13">
        <v>1896</v>
      </c>
      <c r="F13" t="str">
        <f t="shared" si="0"/>
        <v>Norðurland eystra</v>
      </c>
      <c r="G13">
        <f t="shared" si="1"/>
        <v>1896</v>
      </c>
      <c r="H13">
        <f t="shared" si="2"/>
        <v>291.69230769230768</v>
      </c>
    </row>
    <row r="14" spans="1:8" x14ac:dyDescent="0.45">
      <c r="A14">
        <v>2006</v>
      </c>
      <c r="B14" t="s">
        <v>51</v>
      </c>
      <c r="C14">
        <v>6710</v>
      </c>
      <c r="D14">
        <v>1</v>
      </c>
      <c r="E14">
        <v>374</v>
      </c>
      <c r="F14" t="str">
        <f t="shared" si="0"/>
        <v>Norðurland eystra</v>
      </c>
      <c r="G14">
        <f t="shared" si="1"/>
        <v>374</v>
      </c>
      <c r="H14">
        <f t="shared" si="2"/>
        <v>57.53846153846154</v>
      </c>
    </row>
    <row r="15" spans="1:8" x14ac:dyDescent="0.45">
      <c r="A15">
        <v>2014</v>
      </c>
      <c r="B15" t="s">
        <v>52</v>
      </c>
      <c r="C15">
        <v>7300</v>
      </c>
      <c r="D15">
        <v>1</v>
      </c>
      <c r="E15">
        <v>1497</v>
      </c>
      <c r="F15" t="str">
        <f t="shared" si="0"/>
        <v>Austurland</v>
      </c>
      <c r="G15">
        <f t="shared" si="1"/>
        <v>1497</v>
      </c>
      <c r="H15">
        <f t="shared" si="2"/>
        <v>230.30769230769232</v>
      </c>
    </row>
    <row r="16" spans="1:8" x14ac:dyDescent="0.45">
      <c r="A16">
        <v>2015</v>
      </c>
      <c r="B16" t="s">
        <v>54</v>
      </c>
      <c r="C16">
        <v>7400</v>
      </c>
      <c r="D16">
        <v>1</v>
      </c>
      <c r="E16">
        <v>1631.55</v>
      </c>
      <c r="F16" t="str">
        <f t="shared" si="0"/>
        <v>Austurland</v>
      </c>
      <c r="G16">
        <f t="shared" si="1"/>
        <v>1631.55</v>
      </c>
      <c r="H16">
        <f t="shared" si="2"/>
        <v>251.00769230769231</v>
      </c>
    </row>
    <row r="17" spans="1:8" x14ac:dyDescent="0.45">
      <c r="A17">
        <v>2022</v>
      </c>
      <c r="B17" t="s">
        <v>58</v>
      </c>
      <c r="C17">
        <v>8200</v>
      </c>
      <c r="D17">
        <v>1</v>
      </c>
      <c r="E17">
        <v>4094.7</v>
      </c>
      <c r="F17" t="str">
        <f t="shared" si="0"/>
        <v>Suðurland</v>
      </c>
      <c r="G17">
        <f t="shared" si="1"/>
        <v>4094.7</v>
      </c>
      <c r="H17">
        <f t="shared" si="2"/>
        <v>629.95384615384614</v>
      </c>
    </row>
    <row r="18" spans="1:8" x14ac:dyDescent="0.45">
      <c r="A18">
        <v>2009</v>
      </c>
      <c r="B18" t="s">
        <v>61</v>
      </c>
      <c r="C18">
        <v>8509</v>
      </c>
      <c r="D18">
        <v>1</v>
      </c>
      <c r="E18">
        <v>938.3</v>
      </c>
      <c r="F18" t="str">
        <f t="shared" si="0"/>
        <v>Suðurland</v>
      </c>
      <c r="G18">
        <f t="shared" si="1"/>
        <v>938.3</v>
      </c>
      <c r="H18">
        <f t="shared" si="2"/>
        <v>144.35384615384615</v>
      </c>
    </row>
    <row r="19" spans="1:8" x14ac:dyDescent="0.45">
      <c r="A19">
        <v>2018</v>
      </c>
      <c r="B19" t="s">
        <v>63</v>
      </c>
      <c r="C19">
        <v>8613</v>
      </c>
      <c r="D19">
        <v>1</v>
      </c>
      <c r="E19">
        <v>1514</v>
      </c>
      <c r="F19" t="str">
        <f t="shared" si="0"/>
        <v>Suðurland</v>
      </c>
      <c r="G19">
        <f t="shared" si="1"/>
        <v>1514</v>
      </c>
      <c r="H19">
        <f t="shared" si="2"/>
        <v>232.92307692307693</v>
      </c>
    </row>
    <row r="20" spans="1:8" x14ac:dyDescent="0.45">
      <c r="A20">
        <v>2017</v>
      </c>
      <c r="B20" t="s">
        <v>64</v>
      </c>
      <c r="C20">
        <v>8614</v>
      </c>
      <c r="D20">
        <v>1</v>
      </c>
      <c r="E20">
        <v>691.1</v>
      </c>
      <c r="F20" t="str">
        <f t="shared" si="0"/>
        <v>Suðurland</v>
      </c>
      <c r="G20">
        <f t="shared" si="1"/>
        <v>691.1</v>
      </c>
      <c r="H20">
        <f t="shared" si="2"/>
        <v>106.32307692307693</v>
      </c>
    </row>
    <row r="21" spans="1:8" x14ac:dyDescent="0.45">
      <c r="A21">
        <v>2023</v>
      </c>
      <c r="B21" t="s">
        <v>67</v>
      </c>
      <c r="C21">
        <v>8717</v>
      </c>
      <c r="D21">
        <v>1</v>
      </c>
      <c r="E21">
        <v>135.19999999999999</v>
      </c>
      <c r="F21" t="str">
        <f t="shared" si="0"/>
        <v>Suðurland</v>
      </c>
      <c r="G21">
        <f t="shared" si="1"/>
        <v>135.19999999999999</v>
      </c>
      <c r="H21">
        <f t="shared" si="2"/>
        <v>20.799999999999997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4935-019D-9B4A-A36A-AD7C41A9E95F}">
  <dimension ref="A1:F153"/>
  <sheetViews>
    <sheetView workbookViewId="0">
      <selection activeCell="F2" sqref="F2"/>
    </sheetView>
  </sheetViews>
  <sheetFormatPr defaultColWidth="10.6640625" defaultRowHeight="14.25" x14ac:dyDescent="0.45"/>
  <sheetData>
    <row r="1" spans="1:6" x14ac:dyDescent="0.45">
      <c r="A1" s="1" t="s">
        <v>0</v>
      </c>
      <c r="B1" s="1" t="s">
        <v>82</v>
      </c>
      <c r="C1" s="1" t="s">
        <v>72</v>
      </c>
      <c r="D1" s="1" t="s">
        <v>5</v>
      </c>
      <c r="E1" s="3" t="s">
        <v>85</v>
      </c>
      <c r="F1" s="3" t="s">
        <v>88</v>
      </c>
    </row>
    <row r="2" spans="1:6" x14ac:dyDescent="0.45">
      <c r="A2">
        <v>2006</v>
      </c>
      <c r="B2" t="s">
        <v>74</v>
      </c>
      <c r="C2">
        <f>SUMIFS(Elliheimili!D:D,Elliheimili!A:A,'Elliheimili eftir landshlutum'!A2,Elliheimili!F:F,Elliheimili!F2)</f>
        <v>0</v>
      </c>
      <c r="D2">
        <f>IFERROR(AVERAGEIFS(Elliheimili!E:E,Elliheimili!A:A,A2,Elliheimili!F:F,B2), 0)</f>
        <v>0</v>
      </c>
      <c r="E2">
        <f>SUMIFS(Elliheimili!G:G,Elliheimili!A:A,A2,Elliheimili!F:F,B2)</f>
        <v>0</v>
      </c>
      <c r="F2">
        <f>E2/6.5</f>
        <v>0</v>
      </c>
    </row>
    <row r="3" spans="1:6" x14ac:dyDescent="0.45">
      <c r="A3">
        <v>2007</v>
      </c>
      <c r="B3" t="s">
        <v>74</v>
      </c>
      <c r="C3">
        <f>SUMIFS(Elliheimili!D:D,Elliheimili!A:A,'Elliheimili eftir landshlutum'!A3,Elliheimili!F:F,Elliheimili!F3)</f>
        <v>0</v>
      </c>
      <c r="D3">
        <f>IFERROR(AVERAGEIFS(Elliheimili!E:E,Elliheimili!A:A,A3,Elliheimili!F:F,B3), 0)</f>
        <v>0</v>
      </c>
      <c r="E3">
        <f>SUMIFS(Elliheimili!G:G,Elliheimili!A:A,A3,Elliheimili!F:F,B3)</f>
        <v>0</v>
      </c>
      <c r="F3">
        <f t="shared" ref="F3:F66" si="0">E3/6.5</f>
        <v>0</v>
      </c>
    </row>
    <row r="4" spans="1:6" x14ac:dyDescent="0.45">
      <c r="A4">
        <v>2008</v>
      </c>
      <c r="B4" t="s">
        <v>74</v>
      </c>
      <c r="C4">
        <f>SUMIFS(Elliheimili!D:D,Elliheimili!A:A,'Elliheimili eftir landshlutum'!A4,Elliheimili!F:F,Elliheimili!F4)</f>
        <v>0</v>
      </c>
      <c r="D4">
        <f>IFERROR(AVERAGEIFS(Elliheimili!E:E,Elliheimili!A:A,A4,Elliheimili!F:F,B4), 0)</f>
        <v>0</v>
      </c>
      <c r="E4">
        <f>SUMIFS(Elliheimili!G:G,Elliheimili!A:A,A4,Elliheimili!F:F,B4)</f>
        <v>0</v>
      </c>
      <c r="F4">
        <f t="shared" si="0"/>
        <v>0</v>
      </c>
    </row>
    <row r="5" spans="1:6" x14ac:dyDescent="0.45">
      <c r="A5">
        <v>2009</v>
      </c>
      <c r="B5" t="s">
        <v>74</v>
      </c>
      <c r="C5">
        <f>SUMIFS(Elliheimili!D:D,Elliheimili!A:A,'Elliheimili eftir landshlutum'!A5,Elliheimili!F:F,Elliheimili!F5)</f>
        <v>0</v>
      </c>
      <c r="D5">
        <f>IFERROR(AVERAGEIFS(Elliheimili!E:E,Elliheimili!A:A,A5,Elliheimili!F:F,B5), 0)</f>
        <v>0</v>
      </c>
      <c r="E5">
        <f>SUMIFS(Elliheimili!G:G,Elliheimili!A:A,A5,Elliheimili!F:F,B5)</f>
        <v>0</v>
      </c>
      <c r="F5">
        <f t="shared" si="0"/>
        <v>0</v>
      </c>
    </row>
    <row r="6" spans="1:6" x14ac:dyDescent="0.45">
      <c r="A6">
        <v>2010</v>
      </c>
      <c r="B6" t="s">
        <v>74</v>
      </c>
      <c r="C6">
        <f>SUMIFS(Elliheimili!D:D,Elliheimili!A:A,'Elliheimili eftir landshlutum'!A6,Elliheimili!F:F,Elliheimili!F6)</f>
        <v>2</v>
      </c>
      <c r="D6">
        <f>IFERROR(AVERAGEIFS(Elliheimili!E:E,Elliheimili!A:A,A6,Elliheimili!F:F,B6), 0)</f>
        <v>5261.4750000000004</v>
      </c>
      <c r="E6">
        <f>C6*D6</f>
        <v>10522.95</v>
      </c>
      <c r="F6">
        <f t="shared" si="0"/>
        <v>1618.9153846153847</v>
      </c>
    </row>
    <row r="7" spans="1:6" x14ac:dyDescent="0.45">
      <c r="A7">
        <v>2011</v>
      </c>
      <c r="B7" t="s">
        <v>74</v>
      </c>
      <c r="C7">
        <f>SUMIFS(Elliheimili!D:D,Elliheimili!A:A,'Elliheimili eftir landshlutum'!A7,Elliheimili!F:F,Elliheimili!F7)</f>
        <v>0</v>
      </c>
      <c r="D7">
        <f>IFERROR(AVERAGEIFS(Elliheimili!E:E,Elliheimili!A:A,A7,Elliheimili!F:F,B7), 0)</f>
        <v>0</v>
      </c>
      <c r="E7">
        <f t="shared" ref="E7:E70" si="1">C7*D7</f>
        <v>0</v>
      </c>
      <c r="F7">
        <f t="shared" si="0"/>
        <v>0</v>
      </c>
    </row>
    <row r="8" spans="1:6" x14ac:dyDescent="0.45">
      <c r="A8">
        <v>2012</v>
      </c>
      <c r="B8" t="s">
        <v>74</v>
      </c>
      <c r="C8">
        <f>SUMIFS(Elliheimili!D:D,Elliheimili!A:A,'Elliheimili eftir landshlutum'!A8,Elliheimili!F:F,Elliheimili!F8)</f>
        <v>0</v>
      </c>
      <c r="D8">
        <f>IFERROR(AVERAGEIFS(Elliheimili!E:E,Elliheimili!A:A,A8,Elliheimili!F:F,B8), 0)</f>
        <v>0</v>
      </c>
      <c r="E8">
        <f t="shared" si="1"/>
        <v>0</v>
      </c>
      <c r="F8">
        <f t="shared" si="0"/>
        <v>0</v>
      </c>
    </row>
    <row r="9" spans="1:6" x14ac:dyDescent="0.45">
      <c r="A9">
        <v>2013</v>
      </c>
      <c r="B9" t="s">
        <v>74</v>
      </c>
      <c r="C9">
        <f>SUMIFS(Elliheimili!D:D,Elliheimili!A:A,'Elliheimili eftir landshlutum'!A9,Elliheimili!F:F,Elliheimili!F9)</f>
        <v>2</v>
      </c>
      <c r="D9">
        <f>IFERROR(AVERAGEIFS(Elliheimili!E:E,Elliheimili!A:A,A9,Elliheimili!F:F,B9), 0)</f>
        <v>2203</v>
      </c>
      <c r="E9">
        <f t="shared" si="1"/>
        <v>4406</v>
      </c>
      <c r="F9">
        <f t="shared" si="0"/>
        <v>677.84615384615381</v>
      </c>
    </row>
    <row r="10" spans="1:6" x14ac:dyDescent="0.45">
      <c r="A10">
        <v>2014</v>
      </c>
      <c r="B10" t="s">
        <v>74</v>
      </c>
      <c r="C10">
        <f>SUMIFS(Elliheimili!D:D,Elliheimili!A:A,'Elliheimili eftir landshlutum'!A10,Elliheimili!F:F,Elliheimili!F10)</f>
        <v>0</v>
      </c>
      <c r="D10">
        <f>IFERROR(AVERAGEIFS(Elliheimili!E:E,Elliheimili!A:A,A10,Elliheimili!F:F,B10), 0)</f>
        <v>0</v>
      </c>
      <c r="E10">
        <f t="shared" si="1"/>
        <v>0</v>
      </c>
      <c r="F10">
        <f t="shared" si="0"/>
        <v>0</v>
      </c>
    </row>
    <row r="11" spans="1:6" x14ac:dyDescent="0.45">
      <c r="A11">
        <v>2015</v>
      </c>
      <c r="B11" t="s">
        <v>74</v>
      </c>
      <c r="C11">
        <f>SUMIFS(Elliheimili!D:D,Elliheimili!A:A,'Elliheimili eftir landshlutum'!A11,Elliheimili!F:F,Elliheimili!F11)</f>
        <v>1</v>
      </c>
      <c r="D11">
        <f>IFERROR(AVERAGEIFS(Elliheimili!E:E,Elliheimili!A:A,A11,Elliheimili!F:F,B11), 0)</f>
        <v>0</v>
      </c>
      <c r="E11">
        <f t="shared" si="1"/>
        <v>0</v>
      </c>
      <c r="F11">
        <f t="shared" si="0"/>
        <v>0</v>
      </c>
    </row>
    <row r="12" spans="1:6" x14ac:dyDescent="0.45">
      <c r="A12">
        <v>2016</v>
      </c>
      <c r="B12" t="s">
        <v>74</v>
      </c>
      <c r="C12">
        <f>SUMIFS(Elliheimili!D:D,Elliheimili!A:A,'Elliheimili eftir landshlutum'!A12,Elliheimili!F:F,Elliheimili!F12)</f>
        <v>0</v>
      </c>
      <c r="D12">
        <f>IFERROR(AVERAGEIFS(Elliheimili!E:E,Elliheimili!A:A,A12,Elliheimili!F:F,B12), 0)</f>
        <v>0</v>
      </c>
      <c r="E12">
        <f t="shared" si="1"/>
        <v>0</v>
      </c>
      <c r="F12">
        <f t="shared" si="0"/>
        <v>0</v>
      </c>
    </row>
    <row r="13" spans="1:6" x14ac:dyDescent="0.45">
      <c r="A13">
        <v>2017</v>
      </c>
      <c r="B13" t="s">
        <v>74</v>
      </c>
      <c r="C13">
        <f>SUMIFS(Elliheimili!D:D,Elliheimili!A:A,'Elliheimili eftir landshlutum'!A13,Elliheimili!F:F,Elliheimili!F13)</f>
        <v>0</v>
      </c>
      <c r="D13">
        <f>IFERROR(AVERAGEIFS(Elliheimili!E:E,Elliheimili!A:A,A13,Elliheimili!F:F,B13), 0)</f>
        <v>0</v>
      </c>
      <c r="E13">
        <f t="shared" si="1"/>
        <v>0</v>
      </c>
      <c r="F13">
        <f t="shared" si="0"/>
        <v>0</v>
      </c>
    </row>
    <row r="14" spans="1:6" x14ac:dyDescent="0.45">
      <c r="A14">
        <v>2018</v>
      </c>
      <c r="B14" t="s">
        <v>74</v>
      </c>
      <c r="C14">
        <f>SUMIFS(Elliheimili!D:D,Elliheimili!A:A,'Elliheimili eftir landshlutum'!A14,Elliheimili!F:F,Elliheimili!F14)</f>
        <v>0</v>
      </c>
      <c r="D14">
        <f>IFERROR(AVERAGEIFS(Elliheimili!E:E,Elliheimili!A:A,A14,Elliheimili!F:F,B14), 0)</f>
        <v>0</v>
      </c>
      <c r="E14">
        <f t="shared" si="1"/>
        <v>0</v>
      </c>
      <c r="F14">
        <f t="shared" si="0"/>
        <v>0</v>
      </c>
    </row>
    <row r="15" spans="1:6" x14ac:dyDescent="0.45">
      <c r="A15">
        <v>2019</v>
      </c>
      <c r="B15" t="s">
        <v>74</v>
      </c>
      <c r="C15">
        <f>SUMIFS(Elliheimili!D:D,Elliheimili!A:A,'Elliheimili eftir landshlutum'!A15,Elliheimili!F:F,Elliheimili!F15)</f>
        <v>0</v>
      </c>
      <c r="D15">
        <f>IFERROR(AVERAGEIFS(Elliheimili!E:E,Elliheimili!A:A,A15,Elliheimili!F:F,B15), 0)</f>
        <v>2799.4349999999999</v>
      </c>
      <c r="E15">
        <f t="shared" si="1"/>
        <v>0</v>
      </c>
      <c r="F15">
        <f t="shared" si="0"/>
        <v>0</v>
      </c>
    </row>
    <row r="16" spans="1:6" x14ac:dyDescent="0.45">
      <c r="A16">
        <v>2020</v>
      </c>
      <c r="B16" t="s">
        <v>74</v>
      </c>
      <c r="C16">
        <f>SUMIFS(Elliheimili!D:D,Elliheimili!A:A,'Elliheimili eftir landshlutum'!A16,Elliheimili!F:F,Elliheimili!F16)</f>
        <v>0</v>
      </c>
      <c r="D16">
        <f>IFERROR(AVERAGEIFS(Elliheimili!E:E,Elliheimili!A:A,A16,Elliheimili!F:F,B16), 0)</f>
        <v>0</v>
      </c>
      <c r="E16">
        <f t="shared" si="1"/>
        <v>0</v>
      </c>
      <c r="F16">
        <f t="shared" si="0"/>
        <v>0</v>
      </c>
    </row>
    <row r="17" spans="1:6" x14ac:dyDescent="0.45">
      <c r="A17">
        <v>2021</v>
      </c>
      <c r="B17" t="s">
        <v>74</v>
      </c>
      <c r="C17">
        <f>SUMIFS(Elliheimili!D:D,Elliheimili!A:A,'Elliheimili eftir landshlutum'!A17,Elliheimili!F:F,Elliheimili!F17)</f>
        <v>0</v>
      </c>
      <c r="D17">
        <f>IFERROR(AVERAGEIFS(Elliheimili!E:E,Elliheimili!A:A,A17,Elliheimili!F:F,B17), 0)</f>
        <v>0</v>
      </c>
      <c r="E17">
        <f t="shared" si="1"/>
        <v>0</v>
      </c>
      <c r="F17">
        <f t="shared" si="0"/>
        <v>0</v>
      </c>
    </row>
    <row r="18" spans="1:6" x14ac:dyDescent="0.45">
      <c r="A18">
        <v>2022</v>
      </c>
      <c r="B18" t="s">
        <v>74</v>
      </c>
      <c r="C18">
        <f>SUMIFS(Elliheimili!D:D,Elliheimili!A:A,'Elliheimili eftir landshlutum'!A18,Elliheimili!F:F,Elliheimili!F18)</f>
        <v>1</v>
      </c>
      <c r="D18">
        <f>IFERROR(AVERAGEIFS(Elliheimili!E:E,Elliheimili!A:A,A18,Elliheimili!F:F,B18), 0)</f>
        <v>0</v>
      </c>
      <c r="E18">
        <f t="shared" si="1"/>
        <v>0</v>
      </c>
      <c r="F18">
        <f t="shared" si="0"/>
        <v>0</v>
      </c>
    </row>
    <row r="19" spans="1:6" x14ac:dyDescent="0.45">
      <c r="A19">
        <v>2023</v>
      </c>
      <c r="B19" t="s">
        <v>74</v>
      </c>
      <c r="C19">
        <f>SUMIFS(Elliheimili!D:D,Elliheimili!A:A,'Elliheimili eftir landshlutum'!A19,Elliheimili!F:F,Elliheimili!F19)</f>
        <v>1</v>
      </c>
      <c r="D19">
        <f>IFERROR(AVERAGEIFS(Elliheimili!E:E,Elliheimili!A:A,A19,Elliheimili!F:F,B19), 0)</f>
        <v>0</v>
      </c>
      <c r="E19">
        <f t="shared" si="1"/>
        <v>0</v>
      </c>
      <c r="F19">
        <f t="shared" si="0"/>
        <v>0</v>
      </c>
    </row>
    <row r="20" spans="1:6" x14ac:dyDescent="0.45">
      <c r="A20">
        <v>2024</v>
      </c>
      <c r="B20" t="s">
        <v>74</v>
      </c>
      <c r="C20">
        <f>SUMIFS(Elliheimili!D:D,Elliheimili!A:A,'Elliheimili eftir landshlutum'!A20,Elliheimili!F:F,Elliheimili!F20)</f>
        <v>0</v>
      </c>
      <c r="D20">
        <f>IFERROR(AVERAGEIFS(Elliheimili!E:E,Elliheimili!A:A,A20,Elliheimili!F:F,B20), 0)</f>
        <v>0</v>
      </c>
      <c r="E20">
        <f t="shared" si="1"/>
        <v>0</v>
      </c>
      <c r="F20">
        <f t="shared" si="0"/>
        <v>0</v>
      </c>
    </row>
    <row r="21" spans="1:6" x14ac:dyDescent="0.45">
      <c r="A21">
        <v>2006</v>
      </c>
      <c r="B21" t="s">
        <v>75</v>
      </c>
      <c r="C21">
        <f>SUMIFS(Elliheimili!D:D,Elliheimili!A:A,'Elliheimili eftir landshlutum'!A21,Elliheimili!F:F,B21)</f>
        <v>0</v>
      </c>
      <c r="D21">
        <f>IFERROR(AVERAGEIFS(Elliheimili!E:E,Elliheimili!A:A,A21,Elliheimili!F:F,B21), 0)</f>
        <v>0</v>
      </c>
      <c r="E21">
        <f t="shared" si="1"/>
        <v>0</v>
      </c>
      <c r="F21">
        <f t="shared" si="0"/>
        <v>0</v>
      </c>
    </row>
    <row r="22" spans="1:6" x14ac:dyDescent="0.45">
      <c r="A22">
        <v>2007</v>
      </c>
      <c r="B22" t="s">
        <v>75</v>
      </c>
      <c r="C22">
        <f>SUMIFS(Elliheimili!D:D,Elliheimili!A:A,'Elliheimili eftir landshlutum'!A22,Elliheimili!F:F,B22)</f>
        <v>0</v>
      </c>
      <c r="D22">
        <f>IFERROR(AVERAGEIFS(Elliheimili!E:E,Elliheimili!A:A,A22,Elliheimili!F:F,B22), 0)</f>
        <v>0</v>
      </c>
      <c r="E22">
        <f t="shared" si="1"/>
        <v>0</v>
      </c>
      <c r="F22">
        <f t="shared" si="0"/>
        <v>0</v>
      </c>
    </row>
    <row r="23" spans="1:6" x14ac:dyDescent="0.45">
      <c r="A23">
        <v>2008</v>
      </c>
      <c r="B23" t="s">
        <v>75</v>
      </c>
      <c r="C23">
        <f>SUMIFS(Elliheimili!D:D,Elliheimili!A:A,'Elliheimili eftir landshlutum'!A23,Elliheimili!F:F,B23)</f>
        <v>0</v>
      </c>
      <c r="D23">
        <f>IFERROR(AVERAGEIFS(Elliheimili!E:E,Elliheimili!A:A,A23,Elliheimili!F:F,B23), 0)</f>
        <v>0</v>
      </c>
      <c r="E23">
        <f t="shared" si="1"/>
        <v>0</v>
      </c>
      <c r="F23">
        <f t="shared" si="0"/>
        <v>0</v>
      </c>
    </row>
    <row r="24" spans="1:6" x14ac:dyDescent="0.45">
      <c r="A24">
        <v>2009</v>
      </c>
      <c r="B24" t="s">
        <v>75</v>
      </c>
      <c r="C24">
        <f>SUMIFS(Elliheimili!D:D,Elliheimili!A:A,'Elliheimili eftir landshlutum'!A24,Elliheimili!F:F,B24)</f>
        <v>0</v>
      </c>
      <c r="D24">
        <f>IFERROR(AVERAGEIFS(Elliheimili!E:E,Elliheimili!A:A,A24,Elliheimili!F:F,B24), 0)</f>
        <v>0</v>
      </c>
      <c r="E24">
        <f t="shared" si="1"/>
        <v>0</v>
      </c>
      <c r="F24">
        <f t="shared" si="0"/>
        <v>0</v>
      </c>
    </row>
    <row r="25" spans="1:6" x14ac:dyDescent="0.45">
      <c r="A25">
        <v>2010</v>
      </c>
      <c r="B25" t="s">
        <v>75</v>
      </c>
      <c r="C25">
        <f>SUMIFS(Elliheimili!D:D,Elliheimili!A:A,'Elliheimili eftir landshlutum'!A25,Elliheimili!F:F,B25)</f>
        <v>0</v>
      </c>
      <c r="D25">
        <f>IFERROR(AVERAGEIFS(Elliheimili!E:E,Elliheimili!A:A,A25,Elliheimili!F:F,B25), 0)</f>
        <v>0</v>
      </c>
      <c r="E25">
        <f t="shared" si="1"/>
        <v>0</v>
      </c>
      <c r="F25">
        <f t="shared" si="0"/>
        <v>0</v>
      </c>
    </row>
    <row r="26" spans="1:6" x14ac:dyDescent="0.45">
      <c r="A26">
        <v>2011</v>
      </c>
      <c r="B26" t="s">
        <v>75</v>
      </c>
      <c r="C26">
        <f>SUMIFS(Elliheimili!D:D,Elliheimili!A:A,'Elliheimili eftir landshlutum'!A26,Elliheimili!F:F,B26)</f>
        <v>0</v>
      </c>
      <c r="D26">
        <f>IFERROR(AVERAGEIFS(Elliheimili!E:E,Elliheimili!A:A,A26,Elliheimili!F:F,B26), 0)</f>
        <v>0</v>
      </c>
      <c r="E26">
        <f t="shared" si="1"/>
        <v>0</v>
      </c>
      <c r="F26">
        <f t="shared" si="0"/>
        <v>0</v>
      </c>
    </row>
    <row r="27" spans="1:6" x14ac:dyDescent="0.45">
      <c r="A27">
        <v>2012</v>
      </c>
      <c r="B27" t="s">
        <v>75</v>
      </c>
      <c r="C27">
        <f>SUMIFS(Elliheimili!D:D,Elliheimili!A:A,'Elliheimili eftir landshlutum'!A27,Elliheimili!F:F,B27)</f>
        <v>0</v>
      </c>
      <c r="D27">
        <f>IFERROR(AVERAGEIFS(Elliheimili!E:E,Elliheimili!A:A,A27,Elliheimili!F:F,B27), 0)</f>
        <v>0</v>
      </c>
      <c r="E27">
        <f t="shared" si="1"/>
        <v>0</v>
      </c>
      <c r="F27">
        <f t="shared" si="0"/>
        <v>0</v>
      </c>
    </row>
    <row r="28" spans="1:6" x14ac:dyDescent="0.45">
      <c r="A28">
        <v>2013</v>
      </c>
      <c r="B28" t="s">
        <v>75</v>
      </c>
      <c r="C28">
        <f>SUMIFS(Elliheimili!D:D,Elliheimili!A:A,'Elliheimili eftir landshlutum'!A28,Elliheimili!F:F,B28)</f>
        <v>0</v>
      </c>
      <c r="D28">
        <f>IFERROR(AVERAGEIFS(Elliheimili!E:E,Elliheimili!A:A,A28,Elliheimili!F:F,B28), 0)</f>
        <v>0</v>
      </c>
      <c r="E28">
        <f t="shared" si="1"/>
        <v>0</v>
      </c>
      <c r="F28">
        <f t="shared" si="0"/>
        <v>0</v>
      </c>
    </row>
    <row r="29" spans="1:6" x14ac:dyDescent="0.45">
      <c r="A29">
        <v>2014</v>
      </c>
      <c r="B29" t="s">
        <v>75</v>
      </c>
      <c r="C29">
        <f>SUMIFS(Elliheimili!D:D,Elliheimili!A:A,'Elliheimili eftir landshlutum'!A29,Elliheimili!F:F,B29)</f>
        <v>1</v>
      </c>
      <c r="D29">
        <f>IFERROR(AVERAGEIFS(Elliheimili!E:E,Elliheimili!A:A,A29,Elliheimili!F:F,B29), 0)</f>
        <v>4338.6000000000004</v>
      </c>
      <c r="E29">
        <f t="shared" si="1"/>
        <v>4338.6000000000004</v>
      </c>
      <c r="F29">
        <f t="shared" si="0"/>
        <v>667.47692307692319</v>
      </c>
    </row>
    <row r="30" spans="1:6" x14ac:dyDescent="0.45">
      <c r="A30">
        <v>2015</v>
      </c>
      <c r="B30" t="s">
        <v>75</v>
      </c>
      <c r="C30">
        <f>SUMIFS(Elliheimili!D:D,Elliheimili!A:A,'Elliheimili eftir landshlutum'!A30,Elliheimili!F:F,B30)</f>
        <v>0</v>
      </c>
      <c r="D30">
        <f>IFERROR(AVERAGEIFS(Elliheimili!E:E,Elliheimili!A:A,A30,Elliheimili!F:F,B30), 0)</f>
        <v>0</v>
      </c>
      <c r="E30">
        <f t="shared" si="1"/>
        <v>0</v>
      </c>
      <c r="F30">
        <f t="shared" si="0"/>
        <v>0</v>
      </c>
    </row>
    <row r="31" spans="1:6" x14ac:dyDescent="0.45">
      <c r="A31">
        <v>2016</v>
      </c>
      <c r="B31" t="s">
        <v>75</v>
      </c>
      <c r="C31">
        <f>SUMIFS(Elliheimili!D:D,Elliheimili!A:A,'Elliheimili eftir landshlutum'!A31,Elliheimili!F:F,B31)</f>
        <v>0</v>
      </c>
      <c r="D31">
        <f>IFERROR(AVERAGEIFS(Elliheimili!E:E,Elliheimili!A:A,A31,Elliheimili!F:F,B31), 0)</f>
        <v>0</v>
      </c>
      <c r="E31">
        <f t="shared" si="1"/>
        <v>0</v>
      </c>
      <c r="F31">
        <f t="shared" si="0"/>
        <v>0</v>
      </c>
    </row>
    <row r="32" spans="1:6" x14ac:dyDescent="0.45">
      <c r="A32">
        <v>2017</v>
      </c>
      <c r="B32" t="s">
        <v>75</v>
      </c>
      <c r="C32">
        <f>SUMIFS(Elliheimili!D:D,Elliheimili!A:A,'Elliheimili eftir landshlutum'!A32,Elliheimili!F:F,B32)</f>
        <v>0</v>
      </c>
      <c r="D32">
        <f>IFERROR(AVERAGEIFS(Elliheimili!E:E,Elliheimili!A:A,A32,Elliheimili!F:F,B32), 0)</f>
        <v>0</v>
      </c>
      <c r="E32">
        <f t="shared" si="1"/>
        <v>0</v>
      </c>
      <c r="F32">
        <f t="shared" si="0"/>
        <v>0</v>
      </c>
    </row>
    <row r="33" spans="1:6" x14ac:dyDescent="0.45">
      <c r="A33">
        <v>2018</v>
      </c>
      <c r="B33" t="s">
        <v>75</v>
      </c>
      <c r="C33">
        <f>SUMIFS(Elliheimili!D:D,Elliheimili!A:A,'Elliheimili eftir landshlutum'!A33,Elliheimili!F:F,B33)</f>
        <v>0</v>
      </c>
      <c r="D33">
        <f>IFERROR(AVERAGEIFS(Elliheimili!E:E,Elliheimili!A:A,A33,Elliheimili!F:F,B33), 0)</f>
        <v>0</v>
      </c>
      <c r="E33">
        <f t="shared" si="1"/>
        <v>0</v>
      </c>
      <c r="F33">
        <f t="shared" si="0"/>
        <v>0</v>
      </c>
    </row>
    <row r="34" spans="1:6" x14ac:dyDescent="0.45">
      <c r="A34">
        <v>2019</v>
      </c>
      <c r="B34" t="s">
        <v>75</v>
      </c>
      <c r="C34">
        <f>SUMIFS(Elliheimili!D:D,Elliheimili!A:A,'Elliheimili eftir landshlutum'!A34,Elliheimili!F:F,B34)</f>
        <v>0</v>
      </c>
      <c r="D34">
        <f>IFERROR(AVERAGEIFS(Elliheimili!E:E,Elliheimili!A:A,A34,Elliheimili!F:F,B34), 0)</f>
        <v>0</v>
      </c>
      <c r="E34">
        <f t="shared" si="1"/>
        <v>0</v>
      </c>
      <c r="F34">
        <f t="shared" si="0"/>
        <v>0</v>
      </c>
    </row>
    <row r="35" spans="1:6" x14ac:dyDescent="0.45">
      <c r="A35">
        <v>2020</v>
      </c>
      <c r="B35" t="s">
        <v>75</v>
      </c>
      <c r="C35">
        <f>SUMIFS(Elliheimili!D:D,Elliheimili!A:A,'Elliheimili eftir landshlutum'!A35,Elliheimili!F:F,B35)</f>
        <v>0</v>
      </c>
      <c r="D35">
        <f>IFERROR(AVERAGEIFS(Elliheimili!E:E,Elliheimili!A:A,A35,Elliheimili!F:F,B35), 0)</f>
        <v>0</v>
      </c>
      <c r="E35">
        <f t="shared" si="1"/>
        <v>0</v>
      </c>
      <c r="F35">
        <f t="shared" si="0"/>
        <v>0</v>
      </c>
    </row>
    <row r="36" spans="1:6" x14ac:dyDescent="0.45">
      <c r="A36">
        <v>2021</v>
      </c>
      <c r="B36" t="s">
        <v>75</v>
      </c>
      <c r="C36">
        <f>SUMIFS(Elliheimili!D:D,Elliheimili!A:A,'Elliheimili eftir landshlutum'!A36,Elliheimili!F:F,B36)</f>
        <v>0</v>
      </c>
      <c r="D36">
        <f>IFERROR(AVERAGEIFS(Elliheimili!E:E,Elliheimili!A:A,A36,Elliheimili!F:F,B36), 0)</f>
        <v>0</v>
      </c>
      <c r="E36">
        <f t="shared" si="1"/>
        <v>0</v>
      </c>
      <c r="F36">
        <f t="shared" si="0"/>
        <v>0</v>
      </c>
    </row>
    <row r="37" spans="1:6" x14ac:dyDescent="0.45">
      <c r="A37">
        <v>2022</v>
      </c>
      <c r="B37" t="s">
        <v>75</v>
      </c>
      <c r="C37">
        <f>SUMIFS(Elliheimili!D:D,Elliheimili!A:A,'Elliheimili eftir landshlutum'!A37,Elliheimili!F:F,B37)</f>
        <v>0</v>
      </c>
      <c r="D37">
        <f>IFERROR(AVERAGEIFS(Elliheimili!E:E,Elliheimili!A:A,A37,Elliheimili!F:F,B37), 0)</f>
        <v>0</v>
      </c>
      <c r="E37">
        <f t="shared" si="1"/>
        <v>0</v>
      </c>
      <c r="F37">
        <f t="shared" si="0"/>
        <v>0</v>
      </c>
    </row>
    <row r="38" spans="1:6" x14ac:dyDescent="0.45">
      <c r="A38">
        <v>2023</v>
      </c>
      <c r="B38" t="s">
        <v>75</v>
      </c>
      <c r="C38">
        <f>SUMIFS(Elliheimili!D:D,Elliheimili!A:A,'Elliheimili eftir landshlutum'!A38,Elliheimili!F:F,B38)</f>
        <v>0</v>
      </c>
      <c r="D38">
        <f>IFERROR(AVERAGEIFS(Elliheimili!E:E,Elliheimili!A:A,A38,Elliheimili!F:F,B38), 0)</f>
        <v>0</v>
      </c>
      <c r="E38">
        <f t="shared" si="1"/>
        <v>0</v>
      </c>
      <c r="F38">
        <f t="shared" si="0"/>
        <v>0</v>
      </c>
    </row>
    <row r="39" spans="1:6" x14ac:dyDescent="0.45">
      <c r="A39">
        <v>2024</v>
      </c>
      <c r="B39" t="s">
        <v>75</v>
      </c>
      <c r="C39">
        <f>SUMIFS(Elliheimili!D:D,Elliheimili!A:A,'Elliheimili eftir landshlutum'!A39,Elliheimili!F:F,B39)</f>
        <v>0</v>
      </c>
      <c r="D39">
        <f>IFERROR(AVERAGEIFS(Elliheimili!E:E,Elliheimili!A:A,A39,Elliheimili!F:F,B39), 0)</f>
        <v>0</v>
      </c>
      <c r="E39">
        <f t="shared" si="1"/>
        <v>0</v>
      </c>
      <c r="F39">
        <f t="shared" si="0"/>
        <v>0</v>
      </c>
    </row>
    <row r="40" spans="1:6" x14ac:dyDescent="0.45">
      <c r="A40">
        <v>2006</v>
      </c>
      <c r="B40" t="s">
        <v>76</v>
      </c>
      <c r="C40">
        <f>SUMIFS(Elliheimili!D:D,Elliheimili!A:A,'Elliheimili eftir landshlutum'!A40,Elliheimili!F:F,B40)</f>
        <v>1</v>
      </c>
      <c r="D40">
        <f>IFERROR(AVERAGEIFS(Elliheimili!E:E,Elliheimili!A:A,A40,Elliheimili!F:F,B40), 0)</f>
        <v>1472.8</v>
      </c>
      <c r="E40">
        <f t="shared" si="1"/>
        <v>1472.8</v>
      </c>
      <c r="F40">
        <f t="shared" si="0"/>
        <v>226.58461538461538</v>
      </c>
    </row>
    <row r="41" spans="1:6" x14ac:dyDescent="0.45">
      <c r="A41">
        <v>2007</v>
      </c>
      <c r="B41" t="s">
        <v>76</v>
      </c>
      <c r="C41">
        <f>SUMIFS(Elliheimili!D:D,Elliheimili!A:A,'Elliheimili eftir landshlutum'!A41,Elliheimili!F:F,B41)</f>
        <v>0</v>
      </c>
      <c r="D41">
        <f>IFERROR(AVERAGEIFS(Elliheimili!E:E,Elliheimili!A:A,A41,Elliheimili!F:F,B41), 0)</f>
        <v>0</v>
      </c>
      <c r="E41">
        <f t="shared" si="1"/>
        <v>0</v>
      </c>
      <c r="F41">
        <f t="shared" si="0"/>
        <v>0</v>
      </c>
    </row>
    <row r="42" spans="1:6" x14ac:dyDescent="0.45">
      <c r="A42">
        <v>2008</v>
      </c>
      <c r="B42" t="s">
        <v>76</v>
      </c>
      <c r="C42">
        <f>SUMIFS(Elliheimili!D:D,Elliheimili!A:A,'Elliheimili eftir landshlutum'!A42,Elliheimili!F:F,B42)</f>
        <v>0</v>
      </c>
      <c r="D42">
        <f>IFERROR(AVERAGEIFS(Elliheimili!E:E,Elliheimili!A:A,A42,Elliheimili!F:F,B42), 0)</f>
        <v>0</v>
      </c>
      <c r="E42">
        <f t="shared" si="1"/>
        <v>0</v>
      </c>
      <c r="F42">
        <f t="shared" si="0"/>
        <v>0</v>
      </c>
    </row>
    <row r="43" spans="1:6" x14ac:dyDescent="0.45">
      <c r="A43">
        <v>2009</v>
      </c>
      <c r="B43" t="s">
        <v>76</v>
      </c>
      <c r="C43">
        <f>SUMIFS(Elliheimili!D:D,Elliheimili!A:A,'Elliheimili eftir landshlutum'!A43,Elliheimili!F:F,B43)</f>
        <v>0</v>
      </c>
      <c r="D43">
        <f>IFERROR(AVERAGEIFS(Elliheimili!E:E,Elliheimili!A:A,A43,Elliheimili!F:F,B43), 0)</f>
        <v>0</v>
      </c>
      <c r="E43">
        <f t="shared" si="1"/>
        <v>0</v>
      </c>
      <c r="F43">
        <f t="shared" si="0"/>
        <v>0</v>
      </c>
    </row>
    <row r="44" spans="1:6" x14ac:dyDescent="0.45">
      <c r="A44">
        <v>2010</v>
      </c>
      <c r="B44" t="s">
        <v>76</v>
      </c>
      <c r="C44">
        <f>SUMIFS(Elliheimili!D:D,Elliheimili!A:A,'Elliheimili eftir landshlutum'!A44,Elliheimili!F:F,B44)</f>
        <v>0</v>
      </c>
      <c r="D44">
        <f>IFERROR(AVERAGEIFS(Elliheimili!E:E,Elliheimili!A:A,A44,Elliheimili!F:F,B44), 0)</f>
        <v>0</v>
      </c>
      <c r="E44">
        <f t="shared" si="1"/>
        <v>0</v>
      </c>
      <c r="F44">
        <f t="shared" si="0"/>
        <v>0</v>
      </c>
    </row>
    <row r="45" spans="1:6" x14ac:dyDescent="0.45">
      <c r="A45">
        <v>2011</v>
      </c>
      <c r="B45" t="s">
        <v>76</v>
      </c>
      <c r="C45">
        <f>SUMIFS(Elliheimili!D:D,Elliheimili!A:A,'Elliheimili eftir landshlutum'!A45,Elliheimili!F:F,B45)</f>
        <v>0</v>
      </c>
      <c r="D45">
        <f>IFERROR(AVERAGEIFS(Elliheimili!E:E,Elliheimili!A:A,A45,Elliheimili!F:F,B45), 0)</f>
        <v>0</v>
      </c>
      <c r="E45">
        <f t="shared" si="1"/>
        <v>0</v>
      </c>
      <c r="F45">
        <f t="shared" si="0"/>
        <v>0</v>
      </c>
    </row>
    <row r="46" spans="1:6" x14ac:dyDescent="0.45">
      <c r="A46">
        <v>2012</v>
      </c>
      <c r="B46" t="s">
        <v>76</v>
      </c>
      <c r="C46">
        <f>SUMIFS(Elliheimili!D:D,Elliheimili!A:A,'Elliheimili eftir landshlutum'!A46,Elliheimili!F:F,B46)</f>
        <v>0</v>
      </c>
      <c r="D46">
        <f>IFERROR(AVERAGEIFS(Elliheimili!E:E,Elliheimili!A:A,A46,Elliheimili!F:F,B46), 0)</f>
        <v>0</v>
      </c>
      <c r="E46">
        <f t="shared" si="1"/>
        <v>0</v>
      </c>
      <c r="F46">
        <f t="shared" si="0"/>
        <v>0</v>
      </c>
    </row>
    <row r="47" spans="1:6" x14ac:dyDescent="0.45">
      <c r="A47">
        <v>2013</v>
      </c>
      <c r="B47" t="s">
        <v>76</v>
      </c>
      <c r="C47">
        <f>SUMIFS(Elliheimili!D:D,Elliheimili!A:A,'Elliheimili eftir landshlutum'!A47,Elliheimili!F:F,B47)</f>
        <v>2</v>
      </c>
      <c r="D47">
        <f>IFERROR(AVERAGEIFS(Elliheimili!E:E,Elliheimili!A:A,A47,Elliheimili!F:F,B47), 0)</f>
        <v>1860.1999999999998</v>
      </c>
      <c r="E47">
        <f t="shared" si="1"/>
        <v>3720.3999999999996</v>
      </c>
      <c r="F47">
        <f t="shared" si="0"/>
        <v>572.36923076923074</v>
      </c>
    </row>
    <row r="48" spans="1:6" x14ac:dyDescent="0.45">
      <c r="A48">
        <v>2014</v>
      </c>
      <c r="B48" t="s">
        <v>76</v>
      </c>
      <c r="C48">
        <f>SUMIFS(Elliheimili!D:D,Elliheimili!A:A,'Elliheimili eftir landshlutum'!A48,Elliheimili!F:F,B48)</f>
        <v>0</v>
      </c>
      <c r="D48">
        <f>IFERROR(AVERAGEIFS(Elliheimili!E:E,Elliheimili!A:A,A48,Elliheimili!F:F,B48), 0)</f>
        <v>0</v>
      </c>
      <c r="E48">
        <f t="shared" si="1"/>
        <v>0</v>
      </c>
      <c r="F48">
        <f t="shared" si="0"/>
        <v>0</v>
      </c>
    </row>
    <row r="49" spans="1:6" x14ac:dyDescent="0.45">
      <c r="A49">
        <v>2015</v>
      </c>
      <c r="B49" t="s">
        <v>76</v>
      </c>
      <c r="C49">
        <f>SUMIFS(Elliheimili!D:D,Elliheimili!A:A,'Elliheimili eftir landshlutum'!A49,Elliheimili!F:F,B49)</f>
        <v>0</v>
      </c>
      <c r="D49">
        <f>IFERROR(AVERAGEIFS(Elliheimili!E:E,Elliheimili!A:A,A49,Elliheimili!F:F,B49), 0)</f>
        <v>0</v>
      </c>
      <c r="E49">
        <f t="shared" si="1"/>
        <v>0</v>
      </c>
      <c r="F49">
        <f t="shared" si="0"/>
        <v>0</v>
      </c>
    </row>
    <row r="50" spans="1:6" x14ac:dyDescent="0.45">
      <c r="A50">
        <v>2016</v>
      </c>
      <c r="B50" t="s">
        <v>76</v>
      </c>
      <c r="C50">
        <f>SUMIFS(Elliheimili!D:D,Elliheimili!A:A,'Elliheimili eftir landshlutum'!A50,Elliheimili!F:F,B50)</f>
        <v>0</v>
      </c>
      <c r="D50">
        <f>IFERROR(AVERAGEIFS(Elliheimili!E:E,Elliheimili!A:A,A50,Elliheimili!F:F,B50), 0)</f>
        <v>0</v>
      </c>
      <c r="E50">
        <f t="shared" si="1"/>
        <v>0</v>
      </c>
      <c r="F50">
        <f t="shared" si="0"/>
        <v>0</v>
      </c>
    </row>
    <row r="51" spans="1:6" x14ac:dyDescent="0.45">
      <c r="A51">
        <v>2017</v>
      </c>
      <c r="B51" t="s">
        <v>76</v>
      </c>
      <c r="C51">
        <f>SUMIFS(Elliheimili!D:D,Elliheimili!A:A,'Elliheimili eftir landshlutum'!A51,Elliheimili!F:F,B51)</f>
        <v>0</v>
      </c>
      <c r="D51">
        <f>IFERROR(AVERAGEIFS(Elliheimili!E:E,Elliheimili!A:A,A51,Elliheimili!F:F,B51), 0)</f>
        <v>0</v>
      </c>
      <c r="E51">
        <f t="shared" si="1"/>
        <v>0</v>
      </c>
      <c r="F51">
        <f t="shared" si="0"/>
        <v>0</v>
      </c>
    </row>
    <row r="52" spans="1:6" x14ac:dyDescent="0.45">
      <c r="A52">
        <v>2018</v>
      </c>
      <c r="B52" t="s">
        <v>76</v>
      </c>
      <c r="C52">
        <f>SUMIFS(Elliheimili!D:D,Elliheimili!A:A,'Elliheimili eftir landshlutum'!A52,Elliheimili!F:F,B52)</f>
        <v>0</v>
      </c>
      <c r="D52">
        <f>IFERROR(AVERAGEIFS(Elliheimili!E:E,Elliheimili!A:A,A52,Elliheimili!F:F,B52), 0)</f>
        <v>0</v>
      </c>
      <c r="E52">
        <f t="shared" si="1"/>
        <v>0</v>
      </c>
      <c r="F52">
        <f t="shared" si="0"/>
        <v>0</v>
      </c>
    </row>
    <row r="53" spans="1:6" x14ac:dyDescent="0.45">
      <c r="A53">
        <v>2019</v>
      </c>
      <c r="B53" t="s">
        <v>76</v>
      </c>
      <c r="C53">
        <f>SUMIFS(Elliheimili!D:D,Elliheimili!A:A,'Elliheimili eftir landshlutum'!A53,Elliheimili!F:F,B53)</f>
        <v>0</v>
      </c>
      <c r="D53">
        <f>IFERROR(AVERAGEIFS(Elliheimili!E:E,Elliheimili!A:A,A53,Elliheimili!F:F,B53), 0)</f>
        <v>0</v>
      </c>
      <c r="E53">
        <f t="shared" si="1"/>
        <v>0</v>
      </c>
      <c r="F53">
        <f t="shared" si="0"/>
        <v>0</v>
      </c>
    </row>
    <row r="54" spans="1:6" x14ac:dyDescent="0.45">
      <c r="A54">
        <v>2020</v>
      </c>
      <c r="B54" t="s">
        <v>76</v>
      </c>
      <c r="C54">
        <f>SUMIFS(Elliheimili!D:D,Elliheimili!A:A,'Elliheimili eftir landshlutum'!A54,Elliheimili!F:F,B54)</f>
        <v>0</v>
      </c>
      <c r="D54">
        <f>IFERROR(AVERAGEIFS(Elliheimili!E:E,Elliheimili!A:A,A54,Elliheimili!F:F,B54), 0)</f>
        <v>0</v>
      </c>
      <c r="E54">
        <f t="shared" si="1"/>
        <v>0</v>
      </c>
      <c r="F54">
        <f t="shared" si="0"/>
        <v>0</v>
      </c>
    </row>
    <row r="55" spans="1:6" x14ac:dyDescent="0.45">
      <c r="A55">
        <v>2021</v>
      </c>
      <c r="B55" t="s">
        <v>76</v>
      </c>
      <c r="C55">
        <f>SUMIFS(Elliheimili!D:D,Elliheimili!A:A,'Elliheimili eftir landshlutum'!A55,Elliheimili!F:F,B55)</f>
        <v>0</v>
      </c>
      <c r="D55">
        <f>IFERROR(AVERAGEIFS(Elliheimili!E:E,Elliheimili!A:A,A55,Elliheimili!F:F,B55), 0)</f>
        <v>0</v>
      </c>
      <c r="E55">
        <f t="shared" si="1"/>
        <v>0</v>
      </c>
      <c r="F55">
        <f t="shared" si="0"/>
        <v>0</v>
      </c>
    </row>
    <row r="56" spans="1:6" x14ac:dyDescent="0.45">
      <c r="A56">
        <v>2022</v>
      </c>
      <c r="B56" t="s">
        <v>76</v>
      </c>
      <c r="C56">
        <f>SUMIFS(Elliheimili!D:D,Elliheimili!A:A,'Elliheimili eftir landshlutum'!A56,Elliheimili!F:F,B56)</f>
        <v>0</v>
      </c>
      <c r="D56">
        <f>IFERROR(AVERAGEIFS(Elliheimili!E:E,Elliheimili!A:A,A56,Elliheimili!F:F,B56), 0)</f>
        <v>0</v>
      </c>
      <c r="E56">
        <f t="shared" si="1"/>
        <v>0</v>
      </c>
      <c r="F56">
        <f t="shared" si="0"/>
        <v>0</v>
      </c>
    </row>
    <row r="57" spans="1:6" x14ac:dyDescent="0.45">
      <c r="A57">
        <v>2023</v>
      </c>
      <c r="B57" t="s">
        <v>76</v>
      </c>
      <c r="C57">
        <f>SUMIFS(Elliheimili!D:D,Elliheimili!A:A,'Elliheimili eftir landshlutum'!A57,Elliheimili!F:F,B57)</f>
        <v>0</v>
      </c>
      <c r="D57">
        <f>IFERROR(AVERAGEIFS(Elliheimili!E:E,Elliheimili!A:A,A57,Elliheimili!F:F,B57), 0)</f>
        <v>0</v>
      </c>
      <c r="E57">
        <f t="shared" si="1"/>
        <v>0</v>
      </c>
      <c r="F57">
        <f t="shared" si="0"/>
        <v>0</v>
      </c>
    </row>
    <row r="58" spans="1:6" x14ac:dyDescent="0.45">
      <c r="A58">
        <v>2024</v>
      </c>
      <c r="B58" t="s">
        <v>76</v>
      </c>
      <c r="C58">
        <f>SUMIFS(Elliheimili!D:D,Elliheimili!A:A,'Elliheimili eftir landshlutum'!A58,Elliheimili!F:F,B58)</f>
        <v>0</v>
      </c>
      <c r="D58">
        <f>IFERROR(AVERAGEIFS(Elliheimili!E:E,Elliheimili!A:A,A58,Elliheimili!F:F,B58), 0)</f>
        <v>0</v>
      </c>
      <c r="E58">
        <f t="shared" si="1"/>
        <v>0</v>
      </c>
      <c r="F58">
        <f t="shared" si="0"/>
        <v>0</v>
      </c>
    </row>
    <row r="59" spans="1:6" x14ac:dyDescent="0.45">
      <c r="A59">
        <v>2006</v>
      </c>
      <c r="B59" t="s">
        <v>77</v>
      </c>
      <c r="C59">
        <f>SUMIFS(Elliheimili!D:D,Elliheimili!A:A,'Elliheimili eftir landshlutum'!A59,Elliheimili!F:F,B59)</f>
        <v>0</v>
      </c>
      <c r="D59">
        <f>IFERROR(AVERAGEIFS(Elliheimili!E:E,Elliheimili!A:A,A59,Elliheimili!F:F,B59), 0)</f>
        <v>0</v>
      </c>
      <c r="E59">
        <f t="shared" si="1"/>
        <v>0</v>
      </c>
      <c r="F59">
        <f t="shared" si="0"/>
        <v>0</v>
      </c>
    </row>
    <row r="60" spans="1:6" x14ac:dyDescent="0.45">
      <c r="A60">
        <v>2007</v>
      </c>
      <c r="B60" t="s">
        <v>77</v>
      </c>
      <c r="C60">
        <f>SUMIFS(Elliheimili!D:D,Elliheimili!A:A,'Elliheimili eftir landshlutum'!A60,Elliheimili!F:F,B60)</f>
        <v>0</v>
      </c>
      <c r="D60">
        <f>IFERROR(AVERAGEIFS(Elliheimili!E:E,Elliheimili!A:A,A60,Elliheimili!F:F,B60), 0)</f>
        <v>0</v>
      </c>
      <c r="E60">
        <f t="shared" si="1"/>
        <v>0</v>
      </c>
      <c r="F60">
        <f t="shared" si="0"/>
        <v>0</v>
      </c>
    </row>
    <row r="61" spans="1:6" x14ac:dyDescent="0.45">
      <c r="A61">
        <v>2008</v>
      </c>
      <c r="B61" t="s">
        <v>77</v>
      </c>
      <c r="C61">
        <f>SUMIFS(Elliheimili!D:D,Elliheimili!A:A,'Elliheimili eftir landshlutum'!A61,Elliheimili!F:F,B61)</f>
        <v>0</v>
      </c>
      <c r="D61">
        <f>IFERROR(AVERAGEIFS(Elliheimili!E:E,Elliheimili!A:A,A61,Elliheimili!F:F,B61), 0)</f>
        <v>0</v>
      </c>
      <c r="E61">
        <f t="shared" si="1"/>
        <v>0</v>
      </c>
      <c r="F61">
        <f t="shared" si="0"/>
        <v>0</v>
      </c>
    </row>
    <row r="62" spans="1:6" x14ac:dyDescent="0.45">
      <c r="A62">
        <v>2009</v>
      </c>
      <c r="B62" t="s">
        <v>77</v>
      </c>
      <c r="C62">
        <f>SUMIFS(Elliheimili!D:D,Elliheimili!A:A,'Elliheimili eftir landshlutum'!A62,Elliheimili!F:F,B62)</f>
        <v>0</v>
      </c>
      <c r="D62">
        <f>IFERROR(AVERAGEIFS(Elliheimili!E:E,Elliheimili!A:A,A62,Elliheimili!F:F,B62), 0)</f>
        <v>0</v>
      </c>
      <c r="E62">
        <f t="shared" si="1"/>
        <v>0</v>
      </c>
      <c r="F62">
        <f t="shared" si="0"/>
        <v>0</v>
      </c>
    </row>
    <row r="63" spans="1:6" x14ac:dyDescent="0.45">
      <c r="A63">
        <v>2010</v>
      </c>
      <c r="B63" t="s">
        <v>77</v>
      </c>
      <c r="C63">
        <f>SUMIFS(Elliheimili!D:D,Elliheimili!A:A,'Elliheimili eftir landshlutum'!A63,Elliheimili!F:F,B63)</f>
        <v>0</v>
      </c>
      <c r="D63">
        <f>IFERROR(AVERAGEIFS(Elliheimili!E:E,Elliheimili!A:A,A63,Elliheimili!F:F,B63), 0)</f>
        <v>0</v>
      </c>
      <c r="E63">
        <f t="shared" si="1"/>
        <v>0</v>
      </c>
      <c r="F63">
        <f t="shared" si="0"/>
        <v>0</v>
      </c>
    </row>
    <row r="64" spans="1:6" x14ac:dyDescent="0.45">
      <c r="A64">
        <v>2011</v>
      </c>
      <c r="B64" t="s">
        <v>77</v>
      </c>
      <c r="C64">
        <f>SUMIFS(Elliheimili!D:D,Elliheimili!A:A,'Elliheimili eftir landshlutum'!A64,Elliheimili!F:F,B64)</f>
        <v>0</v>
      </c>
      <c r="D64">
        <f>IFERROR(AVERAGEIFS(Elliheimili!E:E,Elliheimili!A:A,A64,Elliheimili!F:F,B64), 0)</f>
        <v>0</v>
      </c>
      <c r="E64">
        <f t="shared" si="1"/>
        <v>0</v>
      </c>
      <c r="F64">
        <f t="shared" si="0"/>
        <v>0</v>
      </c>
    </row>
    <row r="65" spans="1:6" x14ac:dyDescent="0.45">
      <c r="A65">
        <v>2012</v>
      </c>
      <c r="B65" t="s">
        <v>77</v>
      </c>
      <c r="C65">
        <f>SUMIFS(Elliheimili!D:D,Elliheimili!A:A,'Elliheimili eftir landshlutum'!A65,Elliheimili!F:F,B65)</f>
        <v>0</v>
      </c>
      <c r="D65">
        <f>IFERROR(AVERAGEIFS(Elliheimili!E:E,Elliheimili!A:A,A65,Elliheimili!F:F,B65), 0)</f>
        <v>0</v>
      </c>
      <c r="E65">
        <f t="shared" si="1"/>
        <v>0</v>
      </c>
      <c r="F65">
        <f t="shared" si="0"/>
        <v>0</v>
      </c>
    </row>
    <row r="66" spans="1:6" x14ac:dyDescent="0.45">
      <c r="A66">
        <v>2013</v>
      </c>
      <c r="B66" t="s">
        <v>77</v>
      </c>
      <c r="C66">
        <f>SUMIFS(Elliheimili!D:D,Elliheimili!A:A,'Elliheimili eftir landshlutum'!A66,Elliheimili!F:F,B66)</f>
        <v>0</v>
      </c>
      <c r="D66">
        <f>IFERROR(AVERAGEIFS(Elliheimili!E:E,Elliheimili!A:A,A66,Elliheimili!F:F,B66), 0)</f>
        <v>0</v>
      </c>
      <c r="E66">
        <f t="shared" si="1"/>
        <v>0</v>
      </c>
      <c r="F66">
        <f t="shared" si="0"/>
        <v>0</v>
      </c>
    </row>
    <row r="67" spans="1:6" x14ac:dyDescent="0.45">
      <c r="A67">
        <v>2014</v>
      </c>
      <c r="B67" t="s">
        <v>77</v>
      </c>
      <c r="C67">
        <f>SUMIFS(Elliheimili!D:D,Elliheimili!A:A,'Elliheimili eftir landshlutum'!A67,Elliheimili!F:F,B67)</f>
        <v>0</v>
      </c>
      <c r="D67">
        <f>IFERROR(AVERAGEIFS(Elliheimili!E:E,Elliheimili!A:A,A67,Elliheimili!F:F,B67), 0)</f>
        <v>0</v>
      </c>
      <c r="E67">
        <f t="shared" si="1"/>
        <v>0</v>
      </c>
      <c r="F67">
        <f t="shared" ref="F67:F130" si="2">E67/6.5</f>
        <v>0</v>
      </c>
    </row>
    <row r="68" spans="1:6" x14ac:dyDescent="0.45">
      <c r="A68">
        <v>2015</v>
      </c>
      <c r="B68" t="s">
        <v>77</v>
      </c>
      <c r="C68">
        <f>SUMIFS(Elliheimili!D:D,Elliheimili!A:A,'Elliheimili eftir landshlutum'!A68,Elliheimili!F:F,B68)</f>
        <v>1</v>
      </c>
      <c r="D68">
        <f>IFERROR(AVERAGEIFS(Elliheimili!E:E,Elliheimili!A:A,A68,Elliheimili!F:F,B68), 0)</f>
        <v>2318.5</v>
      </c>
      <c r="E68">
        <f t="shared" si="1"/>
        <v>2318.5</v>
      </c>
      <c r="F68">
        <f t="shared" si="2"/>
        <v>356.69230769230768</v>
      </c>
    </row>
    <row r="69" spans="1:6" x14ac:dyDescent="0.45">
      <c r="A69">
        <v>2016</v>
      </c>
      <c r="B69" t="s">
        <v>77</v>
      </c>
      <c r="C69">
        <f>SUMIFS(Elliheimili!D:D,Elliheimili!A:A,'Elliheimili eftir landshlutum'!A69,Elliheimili!F:F,B69)</f>
        <v>0</v>
      </c>
      <c r="D69">
        <f>IFERROR(AVERAGEIFS(Elliheimili!E:E,Elliheimili!A:A,A69,Elliheimili!F:F,B69), 0)</f>
        <v>0</v>
      </c>
      <c r="E69">
        <f t="shared" si="1"/>
        <v>0</v>
      </c>
      <c r="F69">
        <f t="shared" si="2"/>
        <v>0</v>
      </c>
    </row>
    <row r="70" spans="1:6" x14ac:dyDescent="0.45">
      <c r="A70">
        <v>2017</v>
      </c>
      <c r="B70" t="s">
        <v>77</v>
      </c>
      <c r="C70">
        <f>SUMIFS(Elliheimili!D:D,Elliheimili!A:A,'Elliheimili eftir landshlutum'!A70,Elliheimili!F:F,B70)</f>
        <v>0</v>
      </c>
      <c r="D70">
        <f>IFERROR(AVERAGEIFS(Elliheimili!E:E,Elliheimili!A:A,A70,Elliheimili!F:F,B70), 0)</f>
        <v>0</v>
      </c>
      <c r="E70">
        <f t="shared" si="1"/>
        <v>0</v>
      </c>
      <c r="F70">
        <f t="shared" si="2"/>
        <v>0</v>
      </c>
    </row>
    <row r="71" spans="1:6" x14ac:dyDescent="0.45">
      <c r="A71">
        <v>2018</v>
      </c>
      <c r="B71" t="s">
        <v>77</v>
      </c>
      <c r="C71">
        <f>SUMIFS(Elliheimili!D:D,Elliheimili!A:A,'Elliheimili eftir landshlutum'!A71,Elliheimili!F:F,B71)</f>
        <v>0</v>
      </c>
      <c r="D71">
        <f>IFERROR(AVERAGEIFS(Elliheimili!E:E,Elliheimili!A:A,A71,Elliheimili!F:F,B71), 0)</f>
        <v>0</v>
      </c>
      <c r="E71">
        <f t="shared" ref="E71:E134" si="3">C71*D71</f>
        <v>0</v>
      </c>
      <c r="F71">
        <f t="shared" si="2"/>
        <v>0</v>
      </c>
    </row>
    <row r="72" spans="1:6" x14ac:dyDescent="0.45">
      <c r="A72">
        <v>2019</v>
      </c>
      <c r="B72" t="s">
        <v>77</v>
      </c>
      <c r="C72">
        <f>SUMIFS(Elliheimili!D:D,Elliheimili!A:A,'Elliheimili eftir landshlutum'!A72,Elliheimili!F:F,B72)</f>
        <v>0</v>
      </c>
      <c r="D72">
        <f>IFERROR(AVERAGEIFS(Elliheimili!E:E,Elliheimili!A:A,A72,Elliheimili!F:F,B72), 0)</f>
        <v>0</v>
      </c>
      <c r="E72">
        <f t="shared" si="3"/>
        <v>0</v>
      </c>
      <c r="F72">
        <f t="shared" si="2"/>
        <v>0</v>
      </c>
    </row>
    <row r="73" spans="1:6" x14ac:dyDescent="0.45">
      <c r="A73">
        <v>2020</v>
      </c>
      <c r="B73" t="s">
        <v>77</v>
      </c>
      <c r="C73">
        <f>SUMIFS(Elliheimili!D:D,Elliheimili!A:A,'Elliheimili eftir landshlutum'!A73,Elliheimili!F:F,B73)</f>
        <v>0</v>
      </c>
      <c r="D73">
        <f>IFERROR(AVERAGEIFS(Elliheimili!E:E,Elliheimili!A:A,A73,Elliheimili!F:F,B73), 0)</f>
        <v>0</v>
      </c>
      <c r="E73">
        <f t="shared" si="3"/>
        <v>0</v>
      </c>
      <c r="F73">
        <f t="shared" si="2"/>
        <v>0</v>
      </c>
    </row>
    <row r="74" spans="1:6" x14ac:dyDescent="0.45">
      <c r="A74">
        <v>2021</v>
      </c>
      <c r="B74" t="s">
        <v>77</v>
      </c>
      <c r="C74">
        <f>SUMIFS(Elliheimili!D:D,Elliheimili!A:A,'Elliheimili eftir landshlutum'!A74,Elliheimili!F:F,B74)</f>
        <v>0</v>
      </c>
      <c r="D74">
        <f>IFERROR(AVERAGEIFS(Elliheimili!E:E,Elliheimili!A:A,A74,Elliheimili!F:F,B74), 0)</f>
        <v>0</v>
      </c>
      <c r="E74">
        <f t="shared" si="3"/>
        <v>0</v>
      </c>
      <c r="F74">
        <f t="shared" si="2"/>
        <v>0</v>
      </c>
    </row>
    <row r="75" spans="1:6" x14ac:dyDescent="0.45">
      <c r="A75">
        <v>2022</v>
      </c>
      <c r="B75" t="s">
        <v>77</v>
      </c>
      <c r="C75">
        <f>SUMIFS(Elliheimili!D:D,Elliheimili!A:A,'Elliheimili eftir landshlutum'!A75,Elliheimili!F:F,B75)</f>
        <v>0</v>
      </c>
      <c r="D75">
        <f>IFERROR(AVERAGEIFS(Elliheimili!E:E,Elliheimili!A:A,A75,Elliheimili!F:F,B75), 0)</f>
        <v>0</v>
      </c>
      <c r="E75">
        <f t="shared" si="3"/>
        <v>0</v>
      </c>
      <c r="F75">
        <f t="shared" si="2"/>
        <v>0</v>
      </c>
    </row>
    <row r="76" spans="1:6" x14ac:dyDescent="0.45">
      <c r="A76">
        <v>2023</v>
      </c>
      <c r="B76" t="s">
        <v>77</v>
      </c>
      <c r="C76">
        <f>SUMIFS(Elliheimili!D:D,Elliheimili!A:A,'Elliheimili eftir landshlutum'!A76,Elliheimili!F:F,B76)</f>
        <v>0</v>
      </c>
      <c r="D76">
        <f>IFERROR(AVERAGEIFS(Elliheimili!E:E,Elliheimili!A:A,A76,Elliheimili!F:F,B76), 0)</f>
        <v>0</v>
      </c>
      <c r="E76">
        <f t="shared" si="3"/>
        <v>0</v>
      </c>
      <c r="F76">
        <f t="shared" si="2"/>
        <v>0</v>
      </c>
    </row>
    <row r="77" spans="1:6" x14ac:dyDescent="0.45">
      <c r="A77">
        <v>2024</v>
      </c>
      <c r="B77" t="s">
        <v>77</v>
      </c>
      <c r="C77">
        <f>SUMIFS(Elliheimili!D:D,Elliheimili!A:A,'Elliheimili eftir landshlutum'!A77,Elliheimili!F:F,B77)</f>
        <v>0</v>
      </c>
      <c r="D77">
        <f>IFERROR(AVERAGEIFS(Elliheimili!E:E,Elliheimili!A:A,A77,Elliheimili!F:F,B77), 0)</f>
        <v>0</v>
      </c>
      <c r="E77">
        <f t="shared" si="3"/>
        <v>0</v>
      </c>
      <c r="F77">
        <f t="shared" si="2"/>
        <v>0</v>
      </c>
    </row>
    <row r="78" spans="1:6" x14ac:dyDescent="0.45">
      <c r="A78">
        <v>2006</v>
      </c>
      <c r="B78" t="s">
        <v>78</v>
      </c>
      <c r="C78">
        <f>SUMIFS(Elliheimili!D:D,Elliheimili!A:A,'Elliheimili eftir landshlutum'!A78,Elliheimili!F:F,B78)</f>
        <v>0</v>
      </c>
      <c r="D78">
        <f>IFERROR(AVERAGEIFS(Elliheimili!E:E,Elliheimili!A:A,A78,Elliheimili!F:F,B78), 0)</f>
        <v>0</v>
      </c>
      <c r="E78">
        <f t="shared" si="3"/>
        <v>0</v>
      </c>
      <c r="F78">
        <f t="shared" si="2"/>
        <v>0</v>
      </c>
    </row>
    <row r="79" spans="1:6" x14ac:dyDescent="0.45">
      <c r="A79">
        <v>2007</v>
      </c>
      <c r="B79" t="s">
        <v>78</v>
      </c>
      <c r="C79">
        <f>SUMIFS(Elliheimili!D:D,Elliheimili!A:A,'Elliheimili eftir landshlutum'!A79,Elliheimili!F:F,B79)</f>
        <v>0</v>
      </c>
      <c r="D79">
        <f>IFERROR(AVERAGEIFS(Elliheimili!E:E,Elliheimili!A:A,A79,Elliheimili!F:F,B79), 0)</f>
        <v>0</v>
      </c>
      <c r="E79">
        <f t="shared" si="3"/>
        <v>0</v>
      </c>
      <c r="F79">
        <f t="shared" si="2"/>
        <v>0</v>
      </c>
    </row>
    <row r="80" spans="1:6" x14ac:dyDescent="0.45">
      <c r="A80">
        <v>2008</v>
      </c>
      <c r="B80" t="s">
        <v>78</v>
      </c>
      <c r="C80">
        <f>SUMIFS(Elliheimili!D:D,Elliheimili!A:A,'Elliheimili eftir landshlutum'!A80,Elliheimili!F:F,B80)</f>
        <v>0</v>
      </c>
      <c r="D80">
        <f>IFERROR(AVERAGEIFS(Elliheimili!E:E,Elliheimili!A:A,A80,Elliheimili!F:F,B80), 0)</f>
        <v>0</v>
      </c>
      <c r="E80">
        <f t="shared" si="3"/>
        <v>0</v>
      </c>
      <c r="F80">
        <f t="shared" si="2"/>
        <v>0</v>
      </c>
    </row>
    <row r="81" spans="1:6" x14ac:dyDescent="0.45">
      <c r="A81">
        <v>2009</v>
      </c>
      <c r="B81" t="s">
        <v>78</v>
      </c>
      <c r="C81">
        <f>SUMIFS(Elliheimili!D:D,Elliheimili!A:A,'Elliheimili eftir landshlutum'!A81,Elliheimili!F:F,B81)</f>
        <v>0</v>
      </c>
      <c r="D81">
        <f>IFERROR(AVERAGEIFS(Elliheimili!E:E,Elliheimili!A:A,A81,Elliheimili!F:F,B81), 0)</f>
        <v>0</v>
      </c>
      <c r="E81">
        <f t="shared" si="3"/>
        <v>0</v>
      </c>
      <c r="F81">
        <f t="shared" si="2"/>
        <v>0</v>
      </c>
    </row>
    <row r="82" spans="1:6" x14ac:dyDescent="0.45">
      <c r="A82">
        <v>2010</v>
      </c>
      <c r="B82" t="s">
        <v>78</v>
      </c>
      <c r="C82">
        <f>SUMIFS(Elliheimili!D:D,Elliheimili!A:A,'Elliheimili eftir landshlutum'!A82,Elliheimili!F:F,B82)</f>
        <v>0</v>
      </c>
      <c r="D82">
        <f>IFERROR(AVERAGEIFS(Elliheimili!E:E,Elliheimili!A:A,A82,Elliheimili!F:F,B82), 0)</f>
        <v>0</v>
      </c>
      <c r="E82">
        <f t="shared" si="3"/>
        <v>0</v>
      </c>
      <c r="F82">
        <f t="shared" si="2"/>
        <v>0</v>
      </c>
    </row>
    <row r="83" spans="1:6" x14ac:dyDescent="0.45">
      <c r="A83">
        <v>2011</v>
      </c>
      <c r="B83" t="s">
        <v>78</v>
      </c>
      <c r="C83">
        <f>SUMIFS(Elliheimili!D:D,Elliheimili!A:A,'Elliheimili eftir landshlutum'!A83,Elliheimili!F:F,B83)</f>
        <v>0</v>
      </c>
      <c r="D83">
        <f>IFERROR(AVERAGEIFS(Elliheimili!E:E,Elliheimili!A:A,A83,Elliheimili!F:F,B83), 0)</f>
        <v>0</v>
      </c>
      <c r="E83">
        <f t="shared" si="3"/>
        <v>0</v>
      </c>
      <c r="F83">
        <f t="shared" si="2"/>
        <v>0</v>
      </c>
    </row>
    <row r="84" spans="1:6" x14ac:dyDescent="0.45">
      <c r="A84">
        <v>2012</v>
      </c>
      <c r="B84" t="s">
        <v>78</v>
      </c>
      <c r="C84">
        <f>SUMIFS(Elliheimili!D:D,Elliheimili!A:A,'Elliheimili eftir landshlutum'!A84,Elliheimili!F:F,B84)</f>
        <v>0</v>
      </c>
      <c r="D84">
        <f>IFERROR(AVERAGEIFS(Elliheimili!E:E,Elliheimili!A:A,A84,Elliheimili!F:F,B84), 0)</f>
        <v>0</v>
      </c>
      <c r="E84">
        <f t="shared" si="3"/>
        <v>0</v>
      </c>
      <c r="F84">
        <f t="shared" si="2"/>
        <v>0</v>
      </c>
    </row>
    <row r="85" spans="1:6" x14ac:dyDescent="0.45">
      <c r="A85">
        <v>2013</v>
      </c>
      <c r="B85" t="s">
        <v>78</v>
      </c>
      <c r="C85">
        <f>SUMIFS(Elliheimili!D:D,Elliheimili!A:A,'Elliheimili eftir landshlutum'!A85,Elliheimili!F:F,B85)</f>
        <v>0</v>
      </c>
      <c r="D85">
        <f>IFERROR(AVERAGEIFS(Elliheimili!E:E,Elliheimili!A:A,A85,Elliheimili!F:F,B85), 0)</f>
        <v>0</v>
      </c>
      <c r="E85">
        <f t="shared" si="3"/>
        <v>0</v>
      </c>
      <c r="F85">
        <f t="shared" si="2"/>
        <v>0</v>
      </c>
    </row>
    <row r="86" spans="1:6" x14ac:dyDescent="0.45">
      <c r="A86">
        <v>2014</v>
      </c>
      <c r="B86" t="s">
        <v>78</v>
      </c>
      <c r="C86">
        <f>SUMIFS(Elliheimili!D:D,Elliheimili!A:A,'Elliheimili eftir landshlutum'!A86,Elliheimili!F:F,B86)</f>
        <v>0</v>
      </c>
      <c r="D86">
        <f>IFERROR(AVERAGEIFS(Elliheimili!E:E,Elliheimili!A:A,A86,Elliheimili!F:F,B86), 0)</f>
        <v>0</v>
      </c>
      <c r="E86">
        <f t="shared" si="3"/>
        <v>0</v>
      </c>
      <c r="F86">
        <f t="shared" si="2"/>
        <v>0</v>
      </c>
    </row>
    <row r="87" spans="1:6" x14ac:dyDescent="0.45">
      <c r="A87">
        <v>2015</v>
      </c>
      <c r="B87" t="s">
        <v>78</v>
      </c>
      <c r="C87">
        <f>SUMIFS(Elliheimili!D:D,Elliheimili!A:A,'Elliheimili eftir landshlutum'!A87,Elliheimili!F:F,B87)</f>
        <v>0</v>
      </c>
      <c r="D87">
        <f>IFERROR(AVERAGEIFS(Elliheimili!E:E,Elliheimili!A:A,A87,Elliheimili!F:F,B87), 0)</f>
        <v>0</v>
      </c>
      <c r="E87">
        <f t="shared" si="3"/>
        <v>0</v>
      </c>
      <c r="F87">
        <f t="shared" si="2"/>
        <v>0</v>
      </c>
    </row>
    <row r="88" spans="1:6" x14ac:dyDescent="0.45">
      <c r="A88">
        <v>2016</v>
      </c>
      <c r="B88" t="s">
        <v>78</v>
      </c>
      <c r="C88">
        <f>SUMIFS(Elliheimili!D:D,Elliheimili!A:A,'Elliheimili eftir landshlutum'!A88,Elliheimili!F:F,B88)</f>
        <v>0</v>
      </c>
      <c r="D88">
        <f>IFERROR(AVERAGEIFS(Elliheimili!E:E,Elliheimili!A:A,A88,Elliheimili!F:F,B88), 0)</f>
        <v>0</v>
      </c>
      <c r="E88">
        <f t="shared" si="3"/>
        <v>0</v>
      </c>
      <c r="F88">
        <f t="shared" si="2"/>
        <v>0</v>
      </c>
    </row>
    <row r="89" spans="1:6" x14ac:dyDescent="0.45">
      <c r="A89">
        <v>2017</v>
      </c>
      <c r="B89" t="s">
        <v>78</v>
      </c>
      <c r="C89">
        <f>SUMIFS(Elliheimili!D:D,Elliheimili!A:A,'Elliheimili eftir landshlutum'!A89,Elliheimili!F:F,B89)</f>
        <v>0</v>
      </c>
      <c r="D89">
        <f>IFERROR(AVERAGEIFS(Elliheimili!E:E,Elliheimili!A:A,A89,Elliheimili!F:F,B89), 0)</f>
        <v>0</v>
      </c>
      <c r="E89">
        <f t="shared" si="3"/>
        <v>0</v>
      </c>
      <c r="F89">
        <f t="shared" si="2"/>
        <v>0</v>
      </c>
    </row>
    <row r="90" spans="1:6" x14ac:dyDescent="0.45">
      <c r="A90">
        <v>2018</v>
      </c>
      <c r="B90" t="s">
        <v>78</v>
      </c>
      <c r="C90">
        <f>SUMIFS(Elliheimili!D:D,Elliheimili!A:A,'Elliheimili eftir landshlutum'!A90,Elliheimili!F:F,B90)</f>
        <v>0</v>
      </c>
      <c r="D90">
        <f>IFERROR(AVERAGEIFS(Elliheimili!E:E,Elliheimili!A:A,A90,Elliheimili!F:F,B90), 0)</f>
        <v>0</v>
      </c>
      <c r="E90">
        <f t="shared" si="3"/>
        <v>0</v>
      </c>
      <c r="F90">
        <f t="shared" si="2"/>
        <v>0</v>
      </c>
    </row>
    <row r="91" spans="1:6" x14ac:dyDescent="0.45">
      <c r="A91">
        <v>2019</v>
      </c>
      <c r="B91" t="s">
        <v>78</v>
      </c>
      <c r="C91">
        <f>SUMIFS(Elliheimili!D:D,Elliheimili!A:A,'Elliheimili eftir landshlutum'!A91,Elliheimili!F:F,B91)</f>
        <v>0</v>
      </c>
      <c r="D91">
        <f>IFERROR(AVERAGEIFS(Elliheimili!E:E,Elliheimili!A:A,A91,Elliheimili!F:F,B91), 0)</f>
        <v>0</v>
      </c>
      <c r="E91">
        <f t="shared" si="3"/>
        <v>0</v>
      </c>
      <c r="F91">
        <f t="shared" si="2"/>
        <v>0</v>
      </c>
    </row>
    <row r="92" spans="1:6" x14ac:dyDescent="0.45">
      <c r="A92">
        <v>2020</v>
      </c>
      <c r="B92" t="s">
        <v>78</v>
      </c>
      <c r="C92">
        <f>SUMIFS(Elliheimili!D:D,Elliheimili!A:A,'Elliheimili eftir landshlutum'!A92,Elliheimili!F:F,B92)</f>
        <v>0</v>
      </c>
      <c r="D92">
        <f>IFERROR(AVERAGEIFS(Elliheimili!E:E,Elliheimili!A:A,A92,Elliheimili!F:F,B92), 0)</f>
        <v>0</v>
      </c>
      <c r="E92">
        <f t="shared" si="3"/>
        <v>0</v>
      </c>
      <c r="F92">
        <f t="shared" si="2"/>
        <v>0</v>
      </c>
    </row>
    <row r="93" spans="1:6" x14ac:dyDescent="0.45">
      <c r="A93">
        <v>2021</v>
      </c>
      <c r="B93" t="s">
        <v>78</v>
      </c>
      <c r="C93">
        <f>SUMIFS(Elliheimili!D:D,Elliheimili!A:A,'Elliheimili eftir landshlutum'!A93,Elliheimili!F:F,B93)</f>
        <v>0</v>
      </c>
      <c r="D93">
        <f>IFERROR(AVERAGEIFS(Elliheimili!E:E,Elliheimili!A:A,A93,Elliheimili!F:F,B93), 0)</f>
        <v>0</v>
      </c>
      <c r="E93">
        <f t="shared" si="3"/>
        <v>0</v>
      </c>
      <c r="F93">
        <f t="shared" si="2"/>
        <v>0</v>
      </c>
    </row>
    <row r="94" spans="1:6" x14ac:dyDescent="0.45">
      <c r="A94">
        <v>2022</v>
      </c>
      <c r="B94" t="s">
        <v>78</v>
      </c>
      <c r="C94">
        <f>SUMIFS(Elliheimili!D:D,Elliheimili!A:A,'Elliheimili eftir landshlutum'!A94,Elliheimili!F:F,B94)</f>
        <v>0</v>
      </c>
      <c r="D94">
        <f>IFERROR(AVERAGEIFS(Elliheimili!E:E,Elliheimili!A:A,A94,Elliheimili!F:F,B94), 0)</f>
        <v>0</v>
      </c>
      <c r="E94">
        <f t="shared" si="3"/>
        <v>0</v>
      </c>
      <c r="F94">
        <f t="shared" si="2"/>
        <v>0</v>
      </c>
    </row>
    <row r="95" spans="1:6" x14ac:dyDescent="0.45">
      <c r="A95">
        <v>2023</v>
      </c>
      <c r="B95" t="s">
        <v>78</v>
      </c>
      <c r="C95">
        <f>SUMIFS(Elliheimili!D:D,Elliheimili!A:A,'Elliheimili eftir landshlutum'!A95,Elliheimili!F:F,B95)</f>
        <v>0</v>
      </c>
      <c r="D95">
        <f>IFERROR(AVERAGEIFS(Elliheimili!E:E,Elliheimili!A:A,A95,Elliheimili!F:F,B95), 0)</f>
        <v>0</v>
      </c>
      <c r="E95">
        <f t="shared" si="3"/>
        <v>0</v>
      </c>
      <c r="F95">
        <f t="shared" si="2"/>
        <v>0</v>
      </c>
    </row>
    <row r="96" spans="1:6" x14ac:dyDescent="0.45">
      <c r="A96">
        <v>2024</v>
      </c>
      <c r="B96" t="s">
        <v>78</v>
      </c>
      <c r="C96">
        <f>SUMIFS(Elliheimili!D:D,Elliheimili!A:A,'Elliheimili eftir landshlutum'!A96,Elliheimili!F:F,B96)</f>
        <v>0</v>
      </c>
      <c r="D96">
        <f>IFERROR(AVERAGEIFS(Elliheimili!E:E,Elliheimili!A:A,A96,Elliheimili!F:F,B96), 0)</f>
        <v>0</v>
      </c>
      <c r="E96">
        <f t="shared" si="3"/>
        <v>0</v>
      </c>
      <c r="F96">
        <f t="shared" si="2"/>
        <v>0</v>
      </c>
    </row>
    <row r="97" spans="1:6" x14ac:dyDescent="0.45">
      <c r="A97">
        <v>2006</v>
      </c>
      <c r="B97" t="s">
        <v>79</v>
      </c>
      <c r="C97">
        <f>SUMIFS(Elliheimili!D:D,Elliheimili!A:A,'Elliheimili eftir landshlutum'!A97,Elliheimili!F:F,B97)</f>
        <v>1</v>
      </c>
      <c r="D97">
        <f>IFERROR(AVERAGEIFS(Elliheimili!E:E,Elliheimili!A:A,A97,Elliheimili!F:F,B97), 0)</f>
        <v>374</v>
      </c>
      <c r="E97">
        <f t="shared" si="3"/>
        <v>374</v>
      </c>
      <c r="F97">
        <f t="shared" si="2"/>
        <v>57.53846153846154</v>
      </c>
    </row>
    <row r="98" spans="1:6" x14ac:dyDescent="0.45">
      <c r="A98">
        <v>2007</v>
      </c>
      <c r="B98" t="s">
        <v>79</v>
      </c>
      <c r="C98">
        <f>SUMIFS(Elliheimili!D:D,Elliheimili!A:A,'Elliheimili eftir landshlutum'!A98,Elliheimili!F:F,B98)</f>
        <v>0</v>
      </c>
      <c r="D98">
        <f>IFERROR(AVERAGEIFS(Elliheimili!E:E,Elliheimili!A:A,A98,Elliheimili!F:F,B98), 0)</f>
        <v>0</v>
      </c>
      <c r="E98">
        <f t="shared" si="3"/>
        <v>0</v>
      </c>
      <c r="F98">
        <f t="shared" si="2"/>
        <v>0</v>
      </c>
    </row>
    <row r="99" spans="1:6" x14ac:dyDescent="0.45">
      <c r="A99">
        <v>2008</v>
      </c>
      <c r="B99" t="s">
        <v>79</v>
      </c>
      <c r="C99">
        <f>SUMIFS(Elliheimili!D:D,Elliheimili!A:A,'Elliheimili eftir landshlutum'!A99,Elliheimili!F:F,B99)</f>
        <v>1</v>
      </c>
      <c r="D99">
        <f>IFERROR(AVERAGEIFS(Elliheimili!E:E,Elliheimili!A:A,A99,Elliheimili!F:F,B99), 0)</f>
        <v>1896</v>
      </c>
      <c r="E99">
        <f t="shared" si="3"/>
        <v>1896</v>
      </c>
      <c r="F99">
        <f t="shared" si="2"/>
        <v>291.69230769230768</v>
      </c>
    </row>
    <row r="100" spans="1:6" x14ac:dyDescent="0.45">
      <c r="A100">
        <v>2009</v>
      </c>
      <c r="B100" t="s">
        <v>79</v>
      </c>
      <c r="C100">
        <f>SUMIFS(Elliheimili!D:D,Elliheimili!A:A,'Elliheimili eftir landshlutum'!A100,Elliheimili!F:F,B100)</f>
        <v>0</v>
      </c>
      <c r="D100">
        <f>IFERROR(AVERAGEIFS(Elliheimili!E:E,Elliheimili!A:A,A100,Elliheimili!F:F,B100), 0)</f>
        <v>0</v>
      </c>
      <c r="E100">
        <f t="shared" si="3"/>
        <v>0</v>
      </c>
      <c r="F100">
        <f t="shared" si="2"/>
        <v>0</v>
      </c>
    </row>
    <row r="101" spans="1:6" x14ac:dyDescent="0.45">
      <c r="A101">
        <v>2010</v>
      </c>
      <c r="B101" t="s">
        <v>79</v>
      </c>
      <c r="C101">
        <f>SUMIFS(Elliheimili!D:D,Elliheimili!A:A,'Elliheimili eftir landshlutum'!A101,Elliheimili!F:F,B101)</f>
        <v>0</v>
      </c>
      <c r="D101">
        <f>IFERROR(AVERAGEIFS(Elliheimili!E:E,Elliheimili!A:A,A101,Elliheimili!F:F,B101), 0)</f>
        <v>0</v>
      </c>
      <c r="E101">
        <f t="shared" si="3"/>
        <v>0</v>
      </c>
      <c r="F101">
        <f t="shared" si="2"/>
        <v>0</v>
      </c>
    </row>
    <row r="102" spans="1:6" x14ac:dyDescent="0.45">
      <c r="A102">
        <v>2011</v>
      </c>
      <c r="B102" t="s">
        <v>79</v>
      </c>
      <c r="C102">
        <f>SUMIFS(Elliheimili!D:D,Elliheimili!A:A,'Elliheimili eftir landshlutum'!A102,Elliheimili!F:F,B102)</f>
        <v>0</v>
      </c>
      <c r="D102">
        <f>IFERROR(AVERAGEIFS(Elliheimili!E:E,Elliheimili!A:A,A102,Elliheimili!F:F,B102), 0)</f>
        <v>0</v>
      </c>
      <c r="E102">
        <f t="shared" si="3"/>
        <v>0</v>
      </c>
      <c r="F102">
        <f t="shared" si="2"/>
        <v>0</v>
      </c>
    </row>
    <row r="103" spans="1:6" x14ac:dyDescent="0.45">
      <c r="A103">
        <v>2012</v>
      </c>
      <c r="B103" t="s">
        <v>79</v>
      </c>
      <c r="C103">
        <f>SUMIFS(Elliheimili!D:D,Elliheimili!A:A,'Elliheimili eftir landshlutum'!A103,Elliheimili!F:F,B103)</f>
        <v>0</v>
      </c>
      <c r="D103">
        <f>IFERROR(AVERAGEIFS(Elliheimili!E:E,Elliheimili!A:A,A103,Elliheimili!F:F,B103), 0)</f>
        <v>0</v>
      </c>
      <c r="E103">
        <f t="shared" si="3"/>
        <v>0</v>
      </c>
      <c r="F103">
        <f t="shared" si="2"/>
        <v>0</v>
      </c>
    </row>
    <row r="104" spans="1:6" x14ac:dyDescent="0.45">
      <c r="A104">
        <v>2013</v>
      </c>
      <c r="B104" t="s">
        <v>79</v>
      </c>
      <c r="C104">
        <f>SUMIFS(Elliheimili!D:D,Elliheimili!A:A,'Elliheimili eftir landshlutum'!A104,Elliheimili!F:F,B104)</f>
        <v>1</v>
      </c>
      <c r="D104">
        <f>IFERROR(AVERAGEIFS(Elliheimili!E:E,Elliheimili!A:A,A104,Elliheimili!F:F,B104), 0)</f>
        <v>3374.8</v>
      </c>
      <c r="E104">
        <f t="shared" si="3"/>
        <v>3374.8</v>
      </c>
      <c r="F104">
        <f t="shared" si="2"/>
        <v>519.20000000000005</v>
      </c>
    </row>
    <row r="105" spans="1:6" x14ac:dyDescent="0.45">
      <c r="A105">
        <v>2014</v>
      </c>
      <c r="B105" t="s">
        <v>79</v>
      </c>
      <c r="C105">
        <f>SUMIFS(Elliheimili!D:D,Elliheimili!A:A,'Elliheimili eftir landshlutum'!A105,Elliheimili!F:F,B105)</f>
        <v>0</v>
      </c>
      <c r="D105">
        <f>IFERROR(AVERAGEIFS(Elliheimili!E:E,Elliheimili!A:A,A105,Elliheimili!F:F,B105), 0)</f>
        <v>0</v>
      </c>
      <c r="E105">
        <f t="shared" si="3"/>
        <v>0</v>
      </c>
      <c r="F105">
        <f t="shared" si="2"/>
        <v>0</v>
      </c>
    </row>
    <row r="106" spans="1:6" x14ac:dyDescent="0.45">
      <c r="A106">
        <v>2015</v>
      </c>
      <c r="B106" t="s">
        <v>79</v>
      </c>
      <c r="C106">
        <f>SUMIFS(Elliheimili!D:D,Elliheimili!A:A,'Elliheimili eftir landshlutum'!A106,Elliheimili!F:F,B106)</f>
        <v>0</v>
      </c>
      <c r="D106">
        <f>IFERROR(AVERAGEIFS(Elliheimili!E:E,Elliheimili!A:A,A106,Elliheimili!F:F,B106), 0)</f>
        <v>0</v>
      </c>
      <c r="E106">
        <f t="shared" si="3"/>
        <v>0</v>
      </c>
      <c r="F106">
        <f t="shared" si="2"/>
        <v>0</v>
      </c>
    </row>
    <row r="107" spans="1:6" x14ac:dyDescent="0.45">
      <c r="A107">
        <v>2016</v>
      </c>
      <c r="B107" t="s">
        <v>79</v>
      </c>
      <c r="C107">
        <f>SUMIFS(Elliheimili!D:D,Elliheimili!A:A,'Elliheimili eftir landshlutum'!A107,Elliheimili!F:F,B107)</f>
        <v>0</v>
      </c>
      <c r="D107">
        <f>IFERROR(AVERAGEIFS(Elliheimili!E:E,Elliheimili!A:A,A107,Elliheimili!F:F,B107), 0)</f>
        <v>0</v>
      </c>
      <c r="E107">
        <f t="shared" si="3"/>
        <v>0</v>
      </c>
      <c r="F107">
        <f t="shared" si="2"/>
        <v>0</v>
      </c>
    </row>
    <row r="108" spans="1:6" x14ac:dyDescent="0.45">
      <c r="A108">
        <v>2017</v>
      </c>
      <c r="B108" t="s">
        <v>79</v>
      </c>
      <c r="C108">
        <f>SUMIFS(Elliheimili!D:D,Elliheimili!A:A,'Elliheimili eftir landshlutum'!A108,Elliheimili!F:F,B108)</f>
        <v>0</v>
      </c>
      <c r="D108">
        <f>IFERROR(AVERAGEIFS(Elliheimili!E:E,Elliheimili!A:A,A108,Elliheimili!F:F,B108), 0)</f>
        <v>0</v>
      </c>
      <c r="E108">
        <f t="shared" si="3"/>
        <v>0</v>
      </c>
      <c r="F108">
        <f t="shared" si="2"/>
        <v>0</v>
      </c>
    </row>
    <row r="109" spans="1:6" x14ac:dyDescent="0.45">
      <c r="A109">
        <v>2018</v>
      </c>
      <c r="B109" t="s">
        <v>79</v>
      </c>
      <c r="C109">
        <f>SUMIFS(Elliheimili!D:D,Elliheimili!A:A,'Elliheimili eftir landshlutum'!A109,Elliheimili!F:F,B109)</f>
        <v>0</v>
      </c>
      <c r="D109">
        <f>IFERROR(AVERAGEIFS(Elliheimili!E:E,Elliheimili!A:A,A109,Elliheimili!F:F,B109), 0)</f>
        <v>0</v>
      </c>
      <c r="E109">
        <f t="shared" si="3"/>
        <v>0</v>
      </c>
      <c r="F109">
        <f t="shared" si="2"/>
        <v>0</v>
      </c>
    </row>
    <row r="110" spans="1:6" x14ac:dyDescent="0.45">
      <c r="A110">
        <v>2019</v>
      </c>
      <c r="B110" t="s">
        <v>79</v>
      </c>
      <c r="C110">
        <f>SUMIFS(Elliheimili!D:D,Elliheimili!A:A,'Elliheimili eftir landshlutum'!A110,Elliheimili!F:F,B110)</f>
        <v>0</v>
      </c>
      <c r="D110">
        <f>IFERROR(AVERAGEIFS(Elliheimili!E:E,Elliheimili!A:A,A110,Elliheimili!F:F,B110), 0)</f>
        <v>0</v>
      </c>
      <c r="E110">
        <f t="shared" si="3"/>
        <v>0</v>
      </c>
      <c r="F110">
        <f t="shared" si="2"/>
        <v>0</v>
      </c>
    </row>
    <row r="111" spans="1:6" x14ac:dyDescent="0.45">
      <c r="A111">
        <v>2020</v>
      </c>
      <c r="B111" t="s">
        <v>79</v>
      </c>
      <c r="C111">
        <f>SUMIFS(Elliheimili!D:D,Elliheimili!A:A,'Elliheimili eftir landshlutum'!A111,Elliheimili!F:F,B111)</f>
        <v>0</v>
      </c>
      <c r="D111">
        <f>IFERROR(AVERAGEIFS(Elliheimili!E:E,Elliheimili!A:A,A111,Elliheimili!F:F,B111), 0)</f>
        <v>0</v>
      </c>
      <c r="E111">
        <f t="shared" si="3"/>
        <v>0</v>
      </c>
      <c r="F111">
        <f t="shared" si="2"/>
        <v>0</v>
      </c>
    </row>
    <row r="112" spans="1:6" x14ac:dyDescent="0.45">
      <c r="A112">
        <v>2021</v>
      </c>
      <c r="B112" t="s">
        <v>79</v>
      </c>
      <c r="C112">
        <f>SUMIFS(Elliheimili!D:D,Elliheimili!A:A,'Elliheimili eftir landshlutum'!A112,Elliheimili!F:F,B112)</f>
        <v>0</v>
      </c>
      <c r="D112">
        <f>IFERROR(AVERAGEIFS(Elliheimili!E:E,Elliheimili!A:A,A112,Elliheimili!F:F,B112), 0)</f>
        <v>0</v>
      </c>
      <c r="E112">
        <f t="shared" si="3"/>
        <v>0</v>
      </c>
      <c r="F112">
        <f t="shared" si="2"/>
        <v>0</v>
      </c>
    </row>
    <row r="113" spans="1:6" x14ac:dyDescent="0.45">
      <c r="A113">
        <v>2022</v>
      </c>
      <c r="B113" t="s">
        <v>79</v>
      </c>
      <c r="C113">
        <f>SUMIFS(Elliheimili!D:D,Elliheimili!A:A,'Elliheimili eftir landshlutum'!A113,Elliheimili!F:F,B113)</f>
        <v>0</v>
      </c>
      <c r="D113">
        <f>IFERROR(AVERAGEIFS(Elliheimili!E:E,Elliheimili!A:A,A113,Elliheimili!F:F,B113), 0)</f>
        <v>0</v>
      </c>
      <c r="E113">
        <f t="shared" si="3"/>
        <v>0</v>
      </c>
      <c r="F113">
        <f t="shared" si="2"/>
        <v>0</v>
      </c>
    </row>
    <row r="114" spans="1:6" x14ac:dyDescent="0.45">
      <c r="A114">
        <v>2023</v>
      </c>
      <c r="B114" t="s">
        <v>79</v>
      </c>
      <c r="C114">
        <f>SUMIFS(Elliheimili!D:D,Elliheimili!A:A,'Elliheimili eftir landshlutum'!A114,Elliheimili!F:F,B114)</f>
        <v>0</v>
      </c>
      <c r="D114">
        <f>IFERROR(AVERAGEIFS(Elliheimili!E:E,Elliheimili!A:A,A114,Elliheimili!F:F,B114), 0)</f>
        <v>0</v>
      </c>
      <c r="E114">
        <f t="shared" si="3"/>
        <v>0</v>
      </c>
      <c r="F114">
        <f t="shared" si="2"/>
        <v>0</v>
      </c>
    </row>
    <row r="115" spans="1:6" x14ac:dyDescent="0.45">
      <c r="A115">
        <v>2024</v>
      </c>
      <c r="B115" t="s">
        <v>79</v>
      </c>
      <c r="C115">
        <f>SUMIFS(Elliheimili!D:D,Elliheimili!A:A,'Elliheimili eftir landshlutum'!A115,Elliheimili!F:F,B115)</f>
        <v>0</v>
      </c>
      <c r="D115">
        <f>IFERROR(AVERAGEIFS(Elliheimili!E:E,Elliheimili!A:A,A115,Elliheimili!F:F,B115), 0)</f>
        <v>0</v>
      </c>
      <c r="E115">
        <f t="shared" si="3"/>
        <v>0</v>
      </c>
      <c r="F115">
        <f t="shared" si="2"/>
        <v>0</v>
      </c>
    </row>
    <row r="116" spans="1:6" x14ac:dyDescent="0.45">
      <c r="A116">
        <v>2006</v>
      </c>
      <c r="B116" t="s">
        <v>80</v>
      </c>
      <c r="C116">
        <f>SUMIFS(Elliheimili!D:D,Elliheimili!A:A,'Elliheimili eftir landshlutum'!A116,Elliheimili!F:F,B116)</f>
        <v>0</v>
      </c>
      <c r="D116">
        <f>IFERROR(AVERAGEIFS(Elliheimili!E:E,Elliheimili!A:A,A116,Elliheimili!F:F,B116), 0)</f>
        <v>0</v>
      </c>
      <c r="E116">
        <f t="shared" si="3"/>
        <v>0</v>
      </c>
      <c r="F116">
        <f t="shared" si="2"/>
        <v>0</v>
      </c>
    </row>
    <row r="117" spans="1:6" x14ac:dyDescent="0.45">
      <c r="A117">
        <v>2007</v>
      </c>
      <c r="B117" t="s">
        <v>80</v>
      </c>
      <c r="C117">
        <f>SUMIFS(Elliheimili!D:D,Elliheimili!A:A,'Elliheimili eftir landshlutum'!A117,Elliheimili!F:F,B117)</f>
        <v>0</v>
      </c>
      <c r="D117">
        <f>IFERROR(AVERAGEIFS(Elliheimili!E:E,Elliheimili!A:A,A117,Elliheimili!F:F,B117), 0)</f>
        <v>0</v>
      </c>
      <c r="E117">
        <f t="shared" si="3"/>
        <v>0</v>
      </c>
      <c r="F117">
        <f t="shared" si="2"/>
        <v>0</v>
      </c>
    </row>
    <row r="118" spans="1:6" x14ac:dyDescent="0.45">
      <c r="A118">
        <v>2008</v>
      </c>
      <c r="B118" t="s">
        <v>80</v>
      </c>
      <c r="C118">
        <f>SUMIFS(Elliheimili!D:D,Elliheimili!A:A,'Elliheimili eftir landshlutum'!A118,Elliheimili!F:F,B118)</f>
        <v>0</v>
      </c>
      <c r="D118">
        <f>IFERROR(AVERAGEIFS(Elliheimili!E:E,Elliheimili!A:A,A118,Elliheimili!F:F,B118), 0)</f>
        <v>0</v>
      </c>
      <c r="E118">
        <f t="shared" si="3"/>
        <v>0</v>
      </c>
      <c r="F118">
        <f t="shared" si="2"/>
        <v>0</v>
      </c>
    </row>
    <row r="119" spans="1:6" x14ac:dyDescent="0.45">
      <c r="A119">
        <v>2009</v>
      </c>
      <c r="B119" t="s">
        <v>80</v>
      </c>
      <c r="C119">
        <f>SUMIFS(Elliheimili!D:D,Elliheimili!A:A,'Elliheimili eftir landshlutum'!A119,Elliheimili!F:F,B119)</f>
        <v>0</v>
      </c>
      <c r="D119">
        <f>IFERROR(AVERAGEIFS(Elliheimili!E:E,Elliheimili!A:A,A119,Elliheimili!F:F,B119), 0)</f>
        <v>0</v>
      </c>
      <c r="E119">
        <f t="shared" si="3"/>
        <v>0</v>
      </c>
      <c r="F119">
        <f t="shared" si="2"/>
        <v>0</v>
      </c>
    </row>
    <row r="120" spans="1:6" x14ac:dyDescent="0.45">
      <c r="A120">
        <v>2010</v>
      </c>
      <c r="B120" t="s">
        <v>80</v>
      </c>
      <c r="C120">
        <f>SUMIFS(Elliheimili!D:D,Elliheimili!A:A,'Elliheimili eftir landshlutum'!A120,Elliheimili!F:F,B120)</f>
        <v>0</v>
      </c>
      <c r="D120">
        <f>IFERROR(AVERAGEIFS(Elliheimili!E:E,Elliheimili!A:A,A120,Elliheimili!F:F,B120), 0)</f>
        <v>0</v>
      </c>
      <c r="E120">
        <f t="shared" si="3"/>
        <v>0</v>
      </c>
      <c r="F120">
        <f t="shared" si="2"/>
        <v>0</v>
      </c>
    </row>
    <row r="121" spans="1:6" x14ac:dyDescent="0.45">
      <c r="A121">
        <v>2011</v>
      </c>
      <c r="B121" t="s">
        <v>80</v>
      </c>
      <c r="C121">
        <f>SUMIFS(Elliheimili!D:D,Elliheimili!A:A,'Elliheimili eftir landshlutum'!A121,Elliheimili!F:F,B121)</f>
        <v>0</v>
      </c>
      <c r="D121">
        <f>IFERROR(AVERAGEIFS(Elliheimili!E:E,Elliheimili!A:A,A121,Elliheimili!F:F,B121), 0)</f>
        <v>0</v>
      </c>
      <c r="E121">
        <f t="shared" si="3"/>
        <v>0</v>
      </c>
      <c r="F121">
        <f t="shared" si="2"/>
        <v>0</v>
      </c>
    </row>
    <row r="122" spans="1:6" x14ac:dyDescent="0.45">
      <c r="A122">
        <v>2012</v>
      </c>
      <c r="B122" t="s">
        <v>80</v>
      </c>
      <c r="C122">
        <f>SUMIFS(Elliheimili!D:D,Elliheimili!A:A,'Elliheimili eftir landshlutum'!A122,Elliheimili!F:F,B122)</f>
        <v>0</v>
      </c>
      <c r="D122">
        <f>IFERROR(AVERAGEIFS(Elliheimili!E:E,Elliheimili!A:A,A122,Elliheimili!F:F,B122), 0)</f>
        <v>0</v>
      </c>
      <c r="E122">
        <f t="shared" si="3"/>
        <v>0</v>
      </c>
      <c r="F122">
        <f t="shared" si="2"/>
        <v>0</v>
      </c>
    </row>
    <row r="123" spans="1:6" x14ac:dyDescent="0.45">
      <c r="A123">
        <v>2013</v>
      </c>
      <c r="B123" t="s">
        <v>80</v>
      </c>
      <c r="C123">
        <f>SUMIFS(Elliheimili!D:D,Elliheimili!A:A,'Elliheimili eftir landshlutum'!A123,Elliheimili!F:F,B123)</f>
        <v>0</v>
      </c>
      <c r="D123">
        <f>IFERROR(AVERAGEIFS(Elliheimili!E:E,Elliheimili!A:A,A123,Elliheimili!F:F,B123), 0)</f>
        <v>0</v>
      </c>
      <c r="E123">
        <f t="shared" si="3"/>
        <v>0</v>
      </c>
      <c r="F123">
        <f t="shared" si="2"/>
        <v>0</v>
      </c>
    </row>
    <row r="124" spans="1:6" x14ac:dyDescent="0.45">
      <c r="A124">
        <v>2014</v>
      </c>
      <c r="B124" t="s">
        <v>80</v>
      </c>
      <c r="C124">
        <f>SUMIFS(Elliheimili!D:D,Elliheimili!A:A,'Elliheimili eftir landshlutum'!A124,Elliheimili!F:F,B124)</f>
        <v>1</v>
      </c>
      <c r="D124">
        <f>IFERROR(AVERAGEIFS(Elliheimili!E:E,Elliheimili!A:A,A124,Elliheimili!F:F,B124), 0)</f>
        <v>1497</v>
      </c>
      <c r="E124">
        <f t="shared" si="3"/>
        <v>1497</v>
      </c>
      <c r="F124">
        <f t="shared" si="2"/>
        <v>230.30769230769232</v>
      </c>
    </row>
    <row r="125" spans="1:6" x14ac:dyDescent="0.45">
      <c r="A125">
        <v>2015</v>
      </c>
      <c r="B125" t="s">
        <v>80</v>
      </c>
      <c r="C125">
        <f>SUMIFS(Elliheimili!D:D,Elliheimili!A:A,'Elliheimili eftir landshlutum'!A125,Elliheimili!F:F,B125)</f>
        <v>1</v>
      </c>
      <c r="D125">
        <f>IFERROR(AVERAGEIFS(Elliheimili!E:E,Elliheimili!A:A,A125,Elliheimili!F:F,B125), 0)</f>
        <v>1631.55</v>
      </c>
      <c r="E125">
        <f t="shared" si="3"/>
        <v>1631.55</v>
      </c>
      <c r="F125">
        <f t="shared" si="2"/>
        <v>251.00769230769231</v>
      </c>
    </row>
    <row r="126" spans="1:6" x14ac:dyDescent="0.45">
      <c r="A126">
        <v>2016</v>
      </c>
      <c r="B126" t="s">
        <v>80</v>
      </c>
      <c r="C126">
        <f>SUMIFS(Elliheimili!D:D,Elliheimili!A:A,'Elliheimili eftir landshlutum'!A126,Elliheimili!F:F,B126)</f>
        <v>0</v>
      </c>
      <c r="D126">
        <f>IFERROR(AVERAGEIFS(Elliheimili!E:E,Elliheimili!A:A,A126,Elliheimili!F:F,B126), 0)</f>
        <v>0</v>
      </c>
      <c r="E126">
        <f t="shared" si="3"/>
        <v>0</v>
      </c>
      <c r="F126">
        <f t="shared" si="2"/>
        <v>0</v>
      </c>
    </row>
    <row r="127" spans="1:6" x14ac:dyDescent="0.45">
      <c r="A127">
        <v>2017</v>
      </c>
      <c r="B127" t="s">
        <v>80</v>
      </c>
      <c r="C127">
        <f>SUMIFS(Elliheimili!D:D,Elliheimili!A:A,'Elliheimili eftir landshlutum'!A127,Elliheimili!F:F,B127)</f>
        <v>0</v>
      </c>
      <c r="D127">
        <f>IFERROR(AVERAGEIFS(Elliheimili!E:E,Elliheimili!A:A,A127,Elliheimili!F:F,B127), 0)</f>
        <v>0</v>
      </c>
      <c r="E127">
        <f t="shared" si="3"/>
        <v>0</v>
      </c>
      <c r="F127">
        <f t="shared" si="2"/>
        <v>0</v>
      </c>
    </row>
    <row r="128" spans="1:6" x14ac:dyDescent="0.45">
      <c r="A128">
        <v>2018</v>
      </c>
      <c r="B128" t="s">
        <v>80</v>
      </c>
      <c r="C128">
        <f>SUMIFS(Elliheimili!D:D,Elliheimili!A:A,'Elliheimili eftir landshlutum'!A128,Elliheimili!F:F,B128)</f>
        <v>0</v>
      </c>
      <c r="D128">
        <f>IFERROR(AVERAGEIFS(Elliheimili!E:E,Elliheimili!A:A,A128,Elliheimili!F:F,B128), 0)</f>
        <v>0</v>
      </c>
      <c r="E128">
        <f t="shared" si="3"/>
        <v>0</v>
      </c>
      <c r="F128">
        <f t="shared" si="2"/>
        <v>0</v>
      </c>
    </row>
    <row r="129" spans="1:6" x14ac:dyDescent="0.45">
      <c r="A129">
        <v>2019</v>
      </c>
      <c r="B129" t="s">
        <v>80</v>
      </c>
      <c r="C129">
        <f>SUMIFS(Elliheimili!D:D,Elliheimili!A:A,'Elliheimili eftir landshlutum'!A129,Elliheimili!F:F,B129)</f>
        <v>0</v>
      </c>
      <c r="D129">
        <f>IFERROR(AVERAGEIFS(Elliheimili!E:E,Elliheimili!A:A,A129,Elliheimili!F:F,B129), 0)</f>
        <v>0</v>
      </c>
      <c r="E129">
        <f t="shared" si="3"/>
        <v>0</v>
      </c>
      <c r="F129">
        <f t="shared" si="2"/>
        <v>0</v>
      </c>
    </row>
    <row r="130" spans="1:6" x14ac:dyDescent="0.45">
      <c r="A130">
        <v>2020</v>
      </c>
      <c r="B130" t="s">
        <v>80</v>
      </c>
      <c r="C130">
        <f>SUMIFS(Elliheimili!D:D,Elliheimili!A:A,'Elliheimili eftir landshlutum'!A130,Elliheimili!F:F,B130)</f>
        <v>0</v>
      </c>
      <c r="D130">
        <f>IFERROR(AVERAGEIFS(Elliheimili!E:E,Elliheimili!A:A,A130,Elliheimili!F:F,B130), 0)</f>
        <v>0</v>
      </c>
      <c r="E130">
        <f t="shared" si="3"/>
        <v>0</v>
      </c>
      <c r="F130">
        <f t="shared" si="2"/>
        <v>0</v>
      </c>
    </row>
    <row r="131" spans="1:6" x14ac:dyDescent="0.45">
      <c r="A131">
        <v>2021</v>
      </c>
      <c r="B131" t="s">
        <v>80</v>
      </c>
      <c r="C131">
        <f>SUMIFS(Elliheimili!D:D,Elliheimili!A:A,'Elliheimili eftir landshlutum'!A131,Elliheimili!F:F,B131)</f>
        <v>0</v>
      </c>
      <c r="D131">
        <f>IFERROR(AVERAGEIFS(Elliheimili!E:E,Elliheimili!A:A,A131,Elliheimili!F:F,B131), 0)</f>
        <v>0</v>
      </c>
      <c r="E131">
        <f t="shared" si="3"/>
        <v>0</v>
      </c>
      <c r="F131">
        <f t="shared" ref="F131:F153" si="4">E131/6.5</f>
        <v>0</v>
      </c>
    </row>
    <row r="132" spans="1:6" x14ac:dyDescent="0.45">
      <c r="A132">
        <v>2022</v>
      </c>
      <c r="B132" t="s">
        <v>80</v>
      </c>
      <c r="C132">
        <f>SUMIFS(Elliheimili!D:D,Elliheimili!A:A,'Elliheimili eftir landshlutum'!A132,Elliheimili!F:F,B132)</f>
        <v>0</v>
      </c>
      <c r="D132">
        <f>IFERROR(AVERAGEIFS(Elliheimili!E:E,Elliheimili!A:A,A132,Elliheimili!F:F,B132), 0)</f>
        <v>0</v>
      </c>
      <c r="E132">
        <f t="shared" si="3"/>
        <v>0</v>
      </c>
      <c r="F132">
        <f t="shared" si="4"/>
        <v>0</v>
      </c>
    </row>
    <row r="133" spans="1:6" x14ac:dyDescent="0.45">
      <c r="A133">
        <v>2023</v>
      </c>
      <c r="B133" t="s">
        <v>80</v>
      </c>
      <c r="C133">
        <f>SUMIFS(Elliheimili!D:D,Elliheimili!A:A,'Elliheimili eftir landshlutum'!A133,Elliheimili!F:F,B133)</f>
        <v>0</v>
      </c>
      <c r="D133">
        <f>IFERROR(AVERAGEIFS(Elliheimili!E:E,Elliheimili!A:A,A133,Elliheimili!F:F,B133), 0)</f>
        <v>0</v>
      </c>
      <c r="E133">
        <f t="shared" si="3"/>
        <v>0</v>
      </c>
      <c r="F133">
        <f t="shared" si="4"/>
        <v>0</v>
      </c>
    </row>
    <row r="134" spans="1:6" x14ac:dyDescent="0.45">
      <c r="A134">
        <v>2024</v>
      </c>
      <c r="B134" t="s">
        <v>80</v>
      </c>
      <c r="C134">
        <f>SUMIFS(Elliheimili!D:D,Elliheimili!A:A,'Elliheimili eftir landshlutum'!A134,Elliheimili!F:F,B134)</f>
        <v>0</v>
      </c>
      <c r="D134">
        <f>IFERROR(AVERAGEIFS(Elliheimili!E:E,Elliheimili!A:A,A134,Elliheimili!F:F,B134), 0)</f>
        <v>0</v>
      </c>
      <c r="E134">
        <f t="shared" si="3"/>
        <v>0</v>
      </c>
      <c r="F134">
        <f t="shared" si="4"/>
        <v>0</v>
      </c>
    </row>
    <row r="135" spans="1:6" x14ac:dyDescent="0.45">
      <c r="A135">
        <v>2006</v>
      </c>
      <c r="B135" t="s">
        <v>81</v>
      </c>
      <c r="C135">
        <f>SUMIFS(Elliheimili!D:D,Elliheimili!A:A,'Elliheimili eftir landshlutum'!A135,Elliheimili!F:F,B135)</f>
        <v>0</v>
      </c>
      <c r="D135">
        <f>IFERROR(AVERAGEIFS(Elliheimili!E:E,Elliheimili!A:A,A135,Elliheimili!F:F,B135), 0)</f>
        <v>0</v>
      </c>
      <c r="E135">
        <f t="shared" ref="E135:E153" si="5">C135*D135</f>
        <v>0</v>
      </c>
      <c r="F135">
        <f t="shared" si="4"/>
        <v>0</v>
      </c>
    </row>
    <row r="136" spans="1:6" x14ac:dyDescent="0.45">
      <c r="A136">
        <v>2007</v>
      </c>
      <c r="B136" t="s">
        <v>81</v>
      </c>
      <c r="C136">
        <f>SUMIFS(Elliheimili!D:D,Elliheimili!A:A,'Elliheimili eftir landshlutum'!A136,Elliheimili!F:F,B136)</f>
        <v>0</v>
      </c>
      <c r="D136">
        <f>IFERROR(AVERAGEIFS(Elliheimili!E:E,Elliheimili!A:A,A136,Elliheimili!F:F,B136), 0)</f>
        <v>0</v>
      </c>
      <c r="E136">
        <f t="shared" si="5"/>
        <v>0</v>
      </c>
      <c r="F136">
        <f t="shared" si="4"/>
        <v>0</v>
      </c>
    </row>
    <row r="137" spans="1:6" x14ac:dyDescent="0.45">
      <c r="A137">
        <v>2008</v>
      </c>
      <c r="B137" t="s">
        <v>81</v>
      </c>
      <c r="C137">
        <f>SUMIFS(Elliheimili!D:D,Elliheimili!A:A,'Elliheimili eftir landshlutum'!A137,Elliheimili!F:F,B137)</f>
        <v>0</v>
      </c>
      <c r="D137">
        <f>IFERROR(AVERAGEIFS(Elliheimili!E:E,Elliheimili!A:A,A137,Elliheimili!F:F,B137), 0)</f>
        <v>0</v>
      </c>
      <c r="E137">
        <f t="shared" si="5"/>
        <v>0</v>
      </c>
      <c r="F137">
        <f t="shared" si="4"/>
        <v>0</v>
      </c>
    </row>
    <row r="138" spans="1:6" x14ac:dyDescent="0.45">
      <c r="A138">
        <v>2009</v>
      </c>
      <c r="B138" t="s">
        <v>81</v>
      </c>
      <c r="C138">
        <f>SUMIFS(Elliheimili!D:D,Elliheimili!A:A,'Elliheimili eftir landshlutum'!A138,Elliheimili!F:F,B138)</f>
        <v>1</v>
      </c>
      <c r="D138">
        <f>IFERROR(AVERAGEIFS(Elliheimili!E:E,Elliheimili!A:A,A138,Elliheimili!F:F,B138), 0)</f>
        <v>938.3</v>
      </c>
      <c r="E138">
        <f t="shared" si="5"/>
        <v>938.3</v>
      </c>
      <c r="F138">
        <f t="shared" si="4"/>
        <v>144.35384615384615</v>
      </c>
    </row>
    <row r="139" spans="1:6" x14ac:dyDescent="0.45">
      <c r="A139">
        <v>2010</v>
      </c>
      <c r="B139" t="s">
        <v>81</v>
      </c>
      <c r="C139">
        <f>SUMIFS(Elliheimili!D:D,Elliheimili!A:A,'Elliheimili eftir landshlutum'!A139,Elliheimili!F:F,B139)</f>
        <v>0</v>
      </c>
      <c r="D139">
        <f>IFERROR(AVERAGEIFS(Elliheimili!E:E,Elliheimili!A:A,A139,Elliheimili!F:F,B139), 0)</f>
        <v>0</v>
      </c>
      <c r="E139">
        <f t="shared" si="5"/>
        <v>0</v>
      </c>
      <c r="F139">
        <f t="shared" si="4"/>
        <v>0</v>
      </c>
    </row>
    <row r="140" spans="1:6" x14ac:dyDescent="0.45">
      <c r="A140">
        <v>2011</v>
      </c>
      <c r="B140" t="s">
        <v>81</v>
      </c>
      <c r="C140">
        <f>SUMIFS(Elliheimili!D:D,Elliheimili!A:A,'Elliheimili eftir landshlutum'!A140,Elliheimili!F:F,B140)</f>
        <v>0</v>
      </c>
      <c r="D140">
        <f>IFERROR(AVERAGEIFS(Elliheimili!E:E,Elliheimili!A:A,A140,Elliheimili!F:F,B140), 0)</f>
        <v>0</v>
      </c>
      <c r="E140">
        <f t="shared" si="5"/>
        <v>0</v>
      </c>
      <c r="F140">
        <f t="shared" si="4"/>
        <v>0</v>
      </c>
    </row>
    <row r="141" spans="1:6" x14ac:dyDescent="0.45">
      <c r="A141">
        <v>2012</v>
      </c>
      <c r="B141" t="s">
        <v>81</v>
      </c>
      <c r="C141">
        <f>SUMIFS(Elliheimili!D:D,Elliheimili!A:A,'Elliheimili eftir landshlutum'!A141,Elliheimili!F:F,B141)</f>
        <v>0</v>
      </c>
      <c r="D141">
        <f>IFERROR(AVERAGEIFS(Elliheimili!E:E,Elliheimili!A:A,A141,Elliheimili!F:F,B141), 0)</f>
        <v>0</v>
      </c>
      <c r="E141">
        <f t="shared" si="5"/>
        <v>0</v>
      </c>
      <c r="F141">
        <f t="shared" si="4"/>
        <v>0</v>
      </c>
    </row>
    <row r="142" spans="1:6" x14ac:dyDescent="0.45">
      <c r="A142">
        <v>2013</v>
      </c>
      <c r="B142" t="s">
        <v>81</v>
      </c>
      <c r="C142">
        <f>SUMIFS(Elliheimili!D:D,Elliheimili!A:A,'Elliheimili eftir landshlutum'!A142,Elliheimili!F:F,B142)</f>
        <v>0</v>
      </c>
      <c r="D142">
        <f>IFERROR(AVERAGEIFS(Elliheimili!E:E,Elliheimili!A:A,A142,Elliheimili!F:F,B142), 0)</f>
        <v>0</v>
      </c>
      <c r="E142">
        <f t="shared" si="5"/>
        <v>0</v>
      </c>
      <c r="F142">
        <f t="shared" si="4"/>
        <v>0</v>
      </c>
    </row>
    <row r="143" spans="1:6" x14ac:dyDescent="0.45">
      <c r="A143">
        <v>2014</v>
      </c>
      <c r="B143" t="s">
        <v>81</v>
      </c>
      <c r="C143">
        <f>SUMIFS(Elliheimili!D:D,Elliheimili!A:A,'Elliheimili eftir landshlutum'!A143,Elliheimili!F:F,B143)</f>
        <v>0</v>
      </c>
      <c r="D143">
        <f>IFERROR(AVERAGEIFS(Elliheimili!E:E,Elliheimili!A:A,A143,Elliheimili!F:F,B143), 0)</f>
        <v>0</v>
      </c>
      <c r="E143">
        <f t="shared" si="5"/>
        <v>0</v>
      </c>
      <c r="F143">
        <f t="shared" si="4"/>
        <v>0</v>
      </c>
    </row>
    <row r="144" spans="1:6" x14ac:dyDescent="0.45">
      <c r="A144">
        <v>2015</v>
      </c>
      <c r="B144" t="s">
        <v>81</v>
      </c>
      <c r="C144">
        <f>SUMIFS(Elliheimili!D:D,Elliheimili!A:A,'Elliheimili eftir landshlutum'!A144,Elliheimili!F:F,B144)</f>
        <v>0</v>
      </c>
      <c r="D144">
        <f>IFERROR(AVERAGEIFS(Elliheimili!E:E,Elliheimili!A:A,A144,Elliheimili!F:F,B144), 0)</f>
        <v>0</v>
      </c>
      <c r="E144">
        <f t="shared" si="5"/>
        <v>0</v>
      </c>
      <c r="F144">
        <f t="shared" si="4"/>
        <v>0</v>
      </c>
    </row>
    <row r="145" spans="1:6" x14ac:dyDescent="0.45">
      <c r="A145">
        <v>2016</v>
      </c>
      <c r="B145" t="s">
        <v>81</v>
      </c>
      <c r="C145">
        <f>SUMIFS(Elliheimili!D:D,Elliheimili!A:A,'Elliheimili eftir landshlutum'!A145,Elliheimili!F:F,B145)</f>
        <v>0</v>
      </c>
      <c r="D145">
        <f>IFERROR(AVERAGEIFS(Elliheimili!E:E,Elliheimili!A:A,A145,Elliheimili!F:F,B145), 0)</f>
        <v>0</v>
      </c>
      <c r="E145">
        <f t="shared" si="5"/>
        <v>0</v>
      </c>
      <c r="F145">
        <f t="shared" si="4"/>
        <v>0</v>
      </c>
    </row>
    <row r="146" spans="1:6" x14ac:dyDescent="0.45">
      <c r="A146">
        <v>2017</v>
      </c>
      <c r="B146" t="s">
        <v>81</v>
      </c>
      <c r="C146">
        <f>SUMIFS(Elliheimili!D:D,Elliheimili!A:A,'Elliheimili eftir landshlutum'!A146,Elliheimili!F:F,B146)</f>
        <v>1</v>
      </c>
      <c r="D146">
        <f>IFERROR(AVERAGEIFS(Elliheimili!E:E,Elliheimili!A:A,A146,Elliheimili!F:F,B146), 0)</f>
        <v>691.1</v>
      </c>
      <c r="E146">
        <f t="shared" si="5"/>
        <v>691.1</v>
      </c>
      <c r="F146">
        <f t="shared" si="4"/>
        <v>106.32307692307693</v>
      </c>
    </row>
    <row r="147" spans="1:6" x14ac:dyDescent="0.45">
      <c r="A147">
        <v>2018</v>
      </c>
      <c r="B147" t="s">
        <v>81</v>
      </c>
      <c r="C147">
        <f>SUMIFS(Elliheimili!D:D,Elliheimili!A:A,'Elliheimili eftir landshlutum'!A147,Elliheimili!F:F,B147)</f>
        <v>1</v>
      </c>
      <c r="D147">
        <f>IFERROR(AVERAGEIFS(Elliheimili!E:E,Elliheimili!A:A,A147,Elliheimili!F:F,B147), 0)</f>
        <v>1514</v>
      </c>
      <c r="E147">
        <f t="shared" si="5"/>
        <v>1514</v>
      </c>
      <c r="F147">
        <f t="shared" si="4"/>
        <v>232.92307692307693</v>
      </c>
    </row>
    <row r="148" spans="1:6" x14ac:dyDescent="0.45">
      <c r="A148">
        <v>2019</v>
      </c>
      <c r="B148" t="s">
        <v>81</v>
      </c>
      <c r="C148">
        <f>SUMIFS(Elliheimili!D:D,Elliheimili!A:A,'Elliheimili eftir landshlutum'!A148,Elliheimili!F:F,B148)</f>
        <v>0</v>
      </c>
      <c r="D148">
        <f>IFERROR(AVERAGEIFS(Elliheimili!E:E,Elliheimili!A:A,A148,Elliheimili!F:F,B148), 0)</f>
        <v>0</v>
      </c>
      <c r="E148">
        <f t="shared" si="5"/>
        <v>0</v>
      </c>
      <c r="F148">
        <f t="shared" si="4"/>
        <v>0</v>
      </c>
    </row>
    <row r="149" spans="1:6" x14ac:dyDescent="0.45">
      <c r="A149">
        <v>2020</v>
      </c>
      <c r="B149" t="s">
        <v>81</v>
      </c>
      <c r="C149">
        <f>SUMIFS(Elliheimili!D:D,Elliheimili!A:A,'Elliheimili eftir landshlutum'!A149,Elliheimili!F:F,B149)</f>
        <v>0</v>
      </c>
      <c r="D149">
        <f>IFERROR(AVERAGEIFS(Elliheimili!E:E,Elliheimili!A:A,A149,Elliheimili!F:F,B149), 0)</f>
        <v>0</v>
      </c>
      <c r="E149">
        <f t="shared" si="5"/>
        <v>0</v>
      </c>
      <c r="F149">
        <f t="shared" si="4"/>
        <v>0</v>
      </c>
    </row>
    <row r="150" spans="1:6" x14ac:dyDescent="0.45">
      <c r="A150">
        <v>2021</v>
      </c>
      <c r="B150" t="s">
        <v>81</v>
      </c>
      <c r="C150">
        <f>SUMIFS(Elliheimili!D:D,Elliheimili!A:A,'Elliheimili eftir landshlutum'!A150,Elliheimili!F:F,B150)</f>
        <v>0</v>
      </c>
      <c r="D150">
        <f>IFERROR(AVERAGEIFS(Elliheimili!E:E,Elliheimili!A:A,A150,Elliheimili!F:F,B150), 0)</f>
        <v>0</v>
      </c>
      <c r="E150">
        <f t="shared" si="5"/>
        <v>0</v>
      </c>
      <c r="F150">
        <f t="shared" si="4"/>
        <v>0</v>
      </c>
    </row>
    <row r="151" spans="1:6" x14ac:dyDescent="0.45">
      <c r="A151">
        <v>2022</v>
      </c>
      <c r="B151" t="s">
        <v>81</v>
      </c>
      <c r="C151">
        <f>SUMIFS(Elliheimili!D:D,Elliheimili!A:A,'Elliheimili eftir landshlutum'!A151,Elliheimili!F:F,B151)</f>
        <v>1</v>
      </c>
      <c r="D151">
        <f>IFERROR(AVERAGEIFS(Elliheimili!E:E,Elliheimili!A:A,A151,Elliheimili!F:F,B151), 0)</f>
        <v>4094.7</v>
      </c>
      <c r="E151">
        <f t="shared" si="5"/>
        <v>4094.7</v>
      </c>
      <c r="F151">
        <f t="shared" si="4"/>
        <v>629.95384615384614</v>
      </c>
    </row>
    <row r="152" spans="1:6" x14ac:dyDescent="0.45">
      <c r="A152">
        <v>2023</v>
      </c>
      <c r="B152" t="s">
        <v>81</v>
      </c>
      <c r="C152">
        <f>SUMIFS(Elliheimili!D:D,Elliheimili!A:A,'Elliheimili eftir landshlutum'!A152,Elliheimili!F:F,B152)</f>
        <v>1</v>
      </c>
      <c r="D152">
        <f>IFERROR(AVERAGEIFS(Elliheimili!E:E,Elliheimili!A:A,A152,Elliheimili!F:F,B152), 0)</f>
        <v>135.19999999999999</v>
      </c>
      <c r="E152">
        <f t="shared" si="5"/>
        <v>135.19999999999999</v>
      </c>
      <c r="F152">
        <f t="shared" si="4"/>
        <v>20.799999999999997</v>
      </c>
    </row>
    <row r="153" spans="1:6" x14ac:dyDescent="0.45">
      <c r="A153">
        <v>2024</v>
      </c>
      <c r="B153" t="s">
        <v>81</v>
      </c>
      <c r="C153">
        <f>SUMIFS(Elliheimili!D:D,Elliheimili!A:A,'Elliheimili eftir landshlutum'!A153,Elliheimili!F:F,B153)</f>
        <v>0</v>
      </c>
      <c r="D153">
        <f>IFERROR(AVERAGEIFS(Elliheimili!E:E,Elliheimili!A:A,A153,Elliheimili!F:F,B153), 0)</f>
        <v>0</v>
      </c>
      <c r="E153">
        <f t="shared" si="5"/>
        <v>0</v>
      </c>
      <c r="F153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787E-6D3F-4B19-AC1B-CE838C99AA11}">
  <dimension ref="A1:H75"/>
  <sheetViews>
    <sheetView workbookViewId="0">
      <selection activeCell="J19" sqref="J19"/>
    </sheetView>
  </sheetViews>
  <sheetFormatPr defaultColWidth="8.796875" defaultRowHeight="14.25" x14ac:dyDescent="0.45"/>
  <cols>
    <col min="1" max="1" width="5" bestFit="1" customWidth="1"/>
    <col min="2" max="2" width="22.796875" bestFit="1" customWidth="1"/>
    <col min="3" max="3" width="20.6640625" bestFit="1" customWidth="1"/>
    <col min="4" max="4" width="17" bestFit="1" customWidth="1"/>
    <col min="5" max="5" width="16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72</v>
      </c>
      <c r="E1" s="1" t="s">
        <v>5</v>
      </c>
      <c r="F1" s="1" t="s">
        <v>82</v>
      </c>
      <c r="G1" s="3" t="s">
        <v>85</v>
      </c>
      <c r="H1" s="3" t="s">
        <v>86</v>
      </c>
    </row>
    <row r="2" spans="1:8" x14ac:dyDescent="0.45">
      <c r="A2">
        <v>2006</v>
      </c>
      <c r="B2" t="s">
        <v>6</v>
      </c>
      <c r="C2">
        <v>0</v>
      </c>
      <c r="D2">
        <v>3</v>
      </c>
      <c r="E2">
        <v>410.3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1230.9000000000001</v>
      </c>
      <c r="H2">
        <f>G2/6.5</f>
        <v>189.3692307692308</v>
      </c>
    </row>
    <row r="3" spans="1:8" x14ac:dyDescent="0.45">
      <c r="A3">
        <v>2007</v>
      </c>
      <c r="B3" t="s">
        <v>6</v>
      </c>
      <c r="C3">
        <v>0</v>
      </c>
      <c r="D3">
        <v>1</v>
      </c>
      <c r="E3">
        <v>632.4</v>
      </c>
      <c r="F3" t="str">
        <f t="shared" ref="F3:F66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20" si="1">D3*E3</f>
        <v>632.4</v>
      </c>
      <c r="H3">
        <f t="shared" ref="H3:H66" si="2">G3/6.5</f>
        <v>97.292307692307688</v>
      </c>
    </row>
    <row r="4" spans="1:8" x14ac:dyDescent="0.45">
      <c r="A4">
        <v>2008</v>
      </c>
      <c r="B4" t="s">
        <v>6</v>
      </c>
      <c r="C4">
        <v>0</v>
      </c>
      <c r="D4">
        <v>1</v>
      </c>
      <c r="E4">
        <v>336.95</v>
      </c>
      <c r="F4" t="str">
        <f t="shared" si="0"/>
        <v>Höfuðborgarsvæðið</v>
      </c>
      <c r="G4">
        <f t="shared" si="1"/>
        <v>336.95</v>
      </c>
      <c r="H4">
        <f t="shared" si="2"/>
        <v>51.838461538461537</v>
      </c>
    </row>
    <row r="5" spans="1:8" x14ac:dyDescent="0.45">
      <c r="A5">
        <v>2009</v>
      </c>
      <c r="B5" t="s">
        <v>6</v>
      </c>
      <c r="C5">
        <v>0</v>
      </c>
      <c r="D5">
        <v>2</v>
      </c>
      <c r="E5">
        <v>396.7</v>
      </c>
      <c r="F5" t="str">
        <f t="shared" si="0"/>
        <v>Höfuðborgarsvæðið</v>
      </c>
      <c r="G5">
        <f t="shared" si="1"/>
        <v>793.4</v>
      </c>
      <c r="H5">
        <f t="shared" si="2"/>
        <v>122.06153846153846</v>
      </c>
    </row>
    <row r="6" spans="1:8" x14ac:dyDescent="0.45">
      <c r="A6">
        <v>2010</v>
      </c>
      <c r="B6" t="s">
        <v>6</v>
      </c>
      <c r="C6">
        <v>0</v>
      </c>
      <c r="D6">
        <v>3</v>
      </c>
      <c r="E6">
        <v>444.27</v>
      </c>
      <c r="F6" t="str">
        <f t="shared" si="0"/>
        <v>Höfuðborgarsvæðið</v>
      </c>
      <c r="G6">
        <f t="shared" si="1"/>
        <v>1332.81</v>
      </c>
      <c r="H6">
        <f t="shared" si="2"/>
        <v>205.0476923076923</v>
      </c>
    </row>
    <row r="7" spans="1:8" x14ac:dyDescent="0.45">
      <c r="A7">
        <v>2011</v>
      </c>
      <c r="B7" t="s">
        <v>6</v>
      </c>
      <c r="C7">
        <v>0</v>
      </c>
      <c r="D7">
        <v>1</v>
      </c>
      <c r="E7">
        <v>12</v>
      </c>
      <c r="F7" t="str">
        <f t="shared" si="0"/>
        <v>Höfuðborgarsvæðið</v>
      </c>
      <c r="G7">
        <f t="shared" si="1"/>
        <v>12</v>
      </c>
      <c r="H7">
        <f t="shared" si="2"/>
        <v>1.8461538461538463</v>
      </c>
    </row>
    <row r="8" spans="1:8" x14ac:dyDescent="0.45">
      <c r="A8">
        <v>2012</v>
      </c>
      <c r="B8" t="s">
        <v>6</v>
      </c>
      <c r="C8">
        <v>0</v>
      </c>
      <c r="D8">
        <v>1</v>
      </c>
      <c r="E8">
        <v>57.7</v>
      </c>
      <c r="F8" t="str">
        <f t="shared" si="0"/>
        <v>Höfuðborgarsvæðið</v>
      </c>
      <c r="G8">
        <f t="shared" si="1"/>
        <v>57.7</v>
      </c>
      <c r="H8">
        <f t="shared" si="2"/>
        <v>8.8769230769230774</v>
      </c>
    </row>
    <row r="9" spans="1:8" x14ac:dyDescent="0.45">
      <c r="A9">
        <v>2017</v>
      </c>
      <c r="B9" t="s">
        <v>6</v>
      </c>
      <c r="C9">
        <v>0</v>
      </c>
      <c r="D9">
        <v>3</v>
      </c>
      <c r="E9">
        <v>428.73</v>
      </c>
      <c r="F9" t="str">
        <f t="shared" si="0"/>
        <v>Höfuðborgarsvæðið</v>
      </c>
      <c r="G9">
        <f t="shared" si="1"/>
        <v>1286.19</v>
      </c>
      <c r="H9">
        <f t="shared" si="2"/>
        <v>197.87538461538463</v>
      </c>
    </row>
    <row r="10" spans="1:8" x14ac:dyDescent="0.45">
      <c r="A10">
        <v>2022</v>
      </c>
      <c r="B10" t="s">
        <v>6</v>
      </c>
      <c r="C10">
        <v>0</v>
      </c>
      <c r="D10">
        <v>3</v>
      </c>
      <c r="E10">
        <v>24.67</v>
      </c>
      <c r="F10" t="str">
        <f t="shared" si="0"/>
        <v>Höfuðborgarsvæðið</v>
      </c>
      <c r="G10">
        <f t="shared" si="1"/>
        <v>74.010000000000005</v>
      </c>
      <c r="H10">
        <f t="shared" si="2"/>
        <v>11.386153846153848</v>
      </c>
    </row>
    <row r="11" spans="1:8" x14ac:dyDescent="0.45">
      <c r="A11">
        <v>2023</v>
      </c>
      <c r="B11" t="s">
        <v>6</v>
      </c>
      <c r="C11">
        <v>0</v>
      </c>
      <c r="D11">
        <v>1</v>
      </c>
      <c r="E11">
        <v>25.14</v>
      </c>
      <c r="F11" t="str">
        <f t="shared" si="0"/>
        <v>Höfuðborgarsvæðið</v>
      </c>
      <c r="G11">
        <f t="shared" si="1"/>
        <v>25.14</v>
      </c>
      <c r="H11">
        <f t="shared" si="2"/>
        <v>3.867692307692308</v>
      </c>
    </row>
    <row r="12" spans="1:8" x14ac:dyDescent="0.45">
      <c r="A12">
        <v>2006</v>
      </c>
      <c r="B12" t="s">
        <v>7</v>
      </c>
      <c r="C12">
        <v>1000</v>
      </c>
      <c r="D12">
        <v>1</v>
      </c>
      <c r="E12">
        <v>841.7</v>
      </c>
      <c r="F12" t="str">
        <f t="shared" si="0"/>
        <v>Höfuðborgarsvæðið</v>
      </c>
      <c r="G12">
        <f t="shared" si="1"/>
        <v>841.7</v>
      </c>
      <c r="H12">
        <f t="shared" si="2"/>
        <v>129.49230769230769</v>
      </c>
    </row>
    <row r="13" spans="1:8" x14ac:dyDescent="0.45">
      <c r="A13">
        <v>2007</v>
      </c>
      <c r="B13" t="s">
        <v>7</v>
      </c>
      <c r="C13">
        <v>1000</v>
      </c>
      <c r="D13">
        <v>1</v>
      </c>
      <c r="E13">
        <v>841.7</v>
      </c>
      <c r="F13" t="str">
        <f t="shared" si="0"/>
        <v>Höfuðborgarsvæðið</v>
      </c>
      <c r="G13">
        <f t="shared" si="1"/>
        <v>841.7</v>
      </c>
      <c r="H13">
        <f t="shared" si="2"/>
        <v>129.49230769230769</v>
      </c>
    </row>
    <row r="14" spans="1:8" x14ac:dyDescent="0.45">
      <c r="A14">
        <v>2009</v>
      </c>
      <c r="B14" t="s">
        <v>7</v>
      </c>
      <c r="C14">
        <v>1000</v>
      </c>
      <c r="D14">
        <v>1</v>
      </c>
      <c r="E14">
        <v>867.5</v>
      </c>
      <c r="F14" t="str">
        <f t="shared" si="0"/>
        <v>Höfuðborgarsvæðið</v>
      </c>
      <c r="G14">
        <f t="shared" si="1"/>
        <v>867.5</v>
      </c>
      <c r="H14">
        <f t="shared" si="2"/>
        <v>133.46153846153845</v>
      </c>
    </row>
    <row r="15" spans="1:8" x14ac:dyDescent="0.45">
      <c r="A15">
        <v>2014</v>
      </c>
      <c r="B15" t="s">
        <v>7</v>
      </c>
      <c r="C15">
        <v>1000</v>
      </c>
      <c r="D15">
        <v>1</v>
      </c>
      <c r="E15">
        <v>876.4</v>
      </c>
      <c r="F15" t="str">
        <f t="shared" si="0"/>
        <v>Höfuðborgarsvæðið</v>
      </c>
      <c r="G15">
        <f t="shared" si="1"/>
        <v>876.4</v>
      </c>
      <c r="H15">
        <f t="shared" si="2"/>
        <v>134.83076923076922</v>
      </c>
    </row>
    <row r="16" spans="1:8" x14ac:dyDescent="0.45">
      <c r="A16">
        <v>2023</v>
      </c>
      <c r="B16" t="s">
        <v>7</v>
      </c>
      <c r="C16">
        <v>1000</v>
      </c>
      <c r="D16">
        <v>1</v>
      </c>
      <c r="E16">
        <v>135.1</v>
      </c>
      <c r="F16" t="str">
        <f t="shared" si="0"/>
        <v>Höfuðborgarsvæðið</v>
      </c>
      <c r="G16">
        <f t="shared" si="1"/>
        <v>135.1</v>
      </c>
      <c r="H16">
        <f t="shared" si="2"/>
        <v>20.784615384615385</v>
      </c>
    </row>
    <row r="17" spans="1:8" x14ac:dyDescent="0.45">
      <c r="A17">
        <v>2013</v>
      </c>
      <c r="B17" t="s">
        <v>9</v>
      </c>
      <c r="C17">
        <v>1300</v>
      </c>
      <c r="D17">
        <v>1</v>
      </c>
      <c r="E17">
        <v>834.4</v>
      </c>
      <c r="F17" t="str">
        <f t="shared" si="0"/>
        <v>Höfuðborgarsvæðið</v>
      </c>
      <c r="G17">
        <f t="shared" si="1"/>
        <v>834.4</v>
      </c>
      <c r="H17">
        <f t="shared" si="2"/>
        <v>128.36923076923077</v>
      </c>
    </row>
    <row r="18" spans="1:8" x14ac:dyDescent="0.45">
      <c r="A18">
        <v>2022</v>
      </c>
      <c r="B18" t="s">
        <v>9</v>
      </c>
      <c r="C18">
        <v>1300</v>
      </c>
      <c r="D18">
        <v>1</v>
      </c>
      <c r="E18">
        <v>931.1</v>
      </c>
      <c r="F18" t="str">
        <f t="shared" si="0"/>
        <v>Höfuðborgarsvæðið</v>
      </c>
      <c r="G18">
        <f t="shared" si="1"/>
        <v>931.1</v>
      </c>
      <c r="H18">
        <f t="shared" si="2"/>
        <v>143.24615384615385</v>
      </c>
    </row>
    <row r="19" spans="1:8" x14ac:dyDescent="0.45">
      <c r="A19">
        <v>2023</v>
      </c>
      <c r="B19" t="s">
        <v>9</v>
      </c>
      <c r="C19">
        <v>1300</v>
      </c>
      <c r="D19">
        <v>1</v>
      </c>
      <c r="E19">
        <v>88.4</v>
      </c>
      <c r="F19" t="str">
        <f t="shared" si="0"/>
        <v>Höfuðborgarsvæðið</v>
      </c>
      <c r="G19">
        <f t="shared" si="1"/>
        <v>88.4</v>
      </c>
      <c r="H19">
        <f t="shared" si="2"/>
        <v>13.600000000000001</v>
      </c>
    </row>
    <row r="20" spans="1:8" x14ac:dyDescent="0.45">
      <c r="A20">
        <v>2024</v>
      </c>
      <c r="B20" t="s">
        <v>9</v>
      </c>
      <c r="C20">
        <v>1300</v>
      </c>
      <c r="D20">
        <v>1</v>
      </c>
      <c r="E20">
        <v>1420</v>
      </c>
      <c r="F20" t="str">
        <f t="shared" si="0"/>
        <v>Höfuðborgarsvæðið</v>
      </c>
      <c r="G20">
        <f t="shared" si="1"/>
        <v>1420</v>
      </c>
      <c r="H20">
        <f t="shared" si="2"/>
        <v>218.46153846153845</v>
      </c>
    </row>
    <row r="21" spans="1:8" x14ac:dyDescent="0.45">
      <c r="A21">
        <v>2009</v>
      </c>
      <c r="B21" t="s">
        <v>10</v>
      </c>
      <c r="C21">
        <v>1400</v>
      </c>
      <c r="D21">
        <v>1</v>
      </c>
      <c r="E21">
        <v>727.5</v>
      </c>
      <c r="F21" t="str">
        <f t="shared" si="0"/>
        <v>Höfuðborgarsvæðið</v>
      </c>
      <c r="G21">
        <f>D21*E21</f>
        <v>727.5</v>
      </c>
      <c r="H21">
        <f t="shared" si="2"/>
        <v>111.92307692307692</v>
      </c>
    </row>
    <row r="22" spans="1:8" x14ac:dyDescent="0.45">
      <c r="A22">
        <v>2011</v>
      </c>
      <c r="B22" t="s">
        <v>10</v>
      </c>
      <c r="C22">
        <v>1400</v>
      </c>
      <c r="D22">
        <v>1</v>
      </c>
      <c r="E22">
        <v>94</v>
      </c>
      <c r="F22" t="str">
        <f t="shared" si="0"/>
        <v>Höfuðborgarsvæðið</v>
      </c>
      <c r="G22">
        <f t="shared" ref="G22:G75" si="3">D22*E22</f>
        <v>94</v>
      </c>
      <c r="H22">
        <f t="shared" si="2"/>
        <v>14.461538461538462</v>
      </c>
    </row>
    <row r="23" spans="1:8" x14ac:dyDescent="0.45">
      <c r="A23">
        <v>2016</v>
      </c>
      <c r="B23" t="s">
        <v>10</v>
      </c>
      <c r="C23">
        <v>1400</v>
      </c>
      <c r="D23">
        <v>1</v>
      </c>
      <c r="E23">
        <v>951.8</v>
      </c>
      <c r="F23" t="str">
        <f t="shared" si="0"/>
        <v>Höfuðborgarsvæðið</v>
      </c>
      <c r="G23">
        <f t="shared" si="3"/>
        <v>951.8</v>
      </c>
      <c r="H23">
        <f t="shared" si="2"/>
        <v>146.43076923076922</v>
      </c>
    </row>
    <row r="24" spans="1:8" x14ac:dyDescent="0.45">
      <c r="A24">
        <v>2019</v>
      </c>
      <c r="B24" t="s">
        <v>10</v>
      </c>
      <c r="C24">
        <v>1400</v>
      </c>
      <c r="D24">
        <v>2</v>
      </c>
      <c r="E24">
        <v>146.15</v>
      </c>
      <c r="F24" t="str">
        <f t="shared" si="0"/>
        <v>Höfuðborgarsvæðið</v>
      </c>
      <c r="G24">
        <f t="shared" si="3"/>
        <v>292.3</v>
      </c>
      <c r="H24">
        <f t="shared" si="2"/>
        <v>44.969230769230769</v>
      </c>
    </row>
    <row r="25" spans="1:8" x14ac:dyDescent="0.45">
      <c r="A25">
        <v>2021</v>
      </c>
      <c r="B25" t="s">
        <v>10</v>
      </c>
      <c r="C25">
        <v>1400</v>
      </c>
      <c r="D25">
        <v>1</v>
      </c>
      <c r="E25">
        <v>118.3</v>
      </c>
      <c r="F25" t="str">
        <f t="shared" si="0"/>
        <v>Höfuðborgarsvæðið</v>
      </c>
      <c r="G25">
        <f t="shared" si="3"/>
        <v>118.3</v>
      </c>
      <c r="H25">
        <f t="shared" si="2"/>
        <v>18.2</v>
      </c>
    </row>
    <row r="26" spans="1:8" x14ac:dyDescent="0.45">
      <c r="A26">
        <v>2008</v>
      </c>
      <c r="B26" t="s">
        <v>11</v>
      </c>
      <c r="C26">
        <v>1604</v>
      </c>
      <c r="D26">
        <v>1</v>
      </c>
      <c r="E26">
        <v>56.07</v>
      </c>
      <c r="F26" t="str">
        <f t="shared" si="0"/>
        <v>Höfuðborgarsvæðið</v>
      </c>
      <c r="G26">
        <f t="shared" si="3"/>
        <v>56.07</v>
      </c>
      <c r="H26">
        <f t="shared" si="2"/>
        <v>8.6261538461538461</v>
      </c>
    </row>
    <row r="27" spans="1:8" x14ac:dyDescent="0.45">
      <c r="A27">
        <v>2010</v>
      </c>
      <c r="B27" t="s">
        <v>11</v>
      </c>
      <c r="C27">
        <v>1604</v>
      </c>
      <c r="D27">
        <v>2</v>
      </c>
      <c r="E27">
        <v>94.51</v>
      </c>
      <c r="F27" t="str">
        <f t="shared" si="0"/>
        <v>Höfuðborgarsvæðið</v>
      </c>
      <c r="G27">
        <f t="shared" si="3"/>
        <v>189.02</v>
      </c>
      <c r="H27">
        <f t="shared" si="2"/>
        <v>29.080000000000002</v>
      </c>
    </row>
    <row r="28" spans="1:8" x14ac:dyDescent="0.45">
      <c r="A28">
        <v>2019</v>
      </c>
      <c r="B28" t="s">
        <v>11</v>
      </c>
      <c r="C28">
        <v>1604</v>
      </c>
      <c r="D28">
        <v>1</v>
      </c>
      <c r="E28">
        <v>78.599999999999994</v>
      </c>
      <c r="F28" t="str">
        <f t="shared" si="0"/>
        <v>Höfuðborgarsvæðið</v>
      </c>
      <c r="G28">
        <f t="shared" si="3"/>
        <v>78.599999999999994</v>
      </c>
      <c r="H28">
        <f t="shared" si="2"/>
        <v>12.092307692307692</v>
      </c>
    </row>
    <row r="29" spans="1:8" x14ac:dyDescent="0.45">
      <c r="A29">
        <v>2020</v>
      </c>
      <c r="B29" t="s">
        <v>11</v>
      </c>
      <c r="C29">
        <v>1604</v>
      </c>
      <c r="D29">
        <v>1</v>
      </c>
      <c r="E29">
        <v>61.33</v>
      </c>
      <c r="F29" t="str">
        <f t="shared" si="0"/>
        <v>Höfuðborgarsvæðið</v>
      </c>
      <c r="G29">
        <f t="shared" si="3"/>
        <v>61.33</v>
      </c>
      <c r="H29">
        <f t="shared" si="2"/>
        <v>9.4353846153846153</v>
      </c>
    </row>
    <row r="30" spans="1:8" x14ac:dyDescent="0.45">
      <c r="A30">
        <v>2024</v>
      </c>
      <c r="B30" t="s">
        <v>11</v>
      </c>
      <c r="C30">
        <v>1604</v>
      </c>
      <c r="D30">
        <v>1</v>
      </c>
      <c r="E30">
        <v>341</v>
      </c>
      <c r="F30" t="str">
        <f t="shared" si="0"/>
        <v>Höfuðborgarsvæðið</v>
      </c>
      <c r="G30">
        <f t="shared" si="3"/>
        <v>341</v>
      </c>
      <c r="H30">
        <f t="shared" si="2"/>
        <v>52.46153846153846</v>
      </c>
    </row>
    <row r="31" spans="1:8" x14ac:dyDescent="0.45">
      <c r="A31">
        <v>2006</v>
      </c>
      <c r="B31" t="s">
        <v>13</v>
      </c>
      <c r="C31">
        <v>2000</v>
      </c>
      <c r="D31">
        <v>1</v>
      </c>
      <c r="E31">
        <v>101.3</v>
      </c>
      <c r="F31" t="str">
        <f t="shared" si="0"/>
        <v>Suðurnes</v>
      </c>
      <c r="G31">
        <f t="shared" si="3"/>
        <v>101.3</v>
      </c>
      <c r="H31">
        <f t="shared" si="2"/>
        <v>15.584615384615384</v>
      </c>
    </row>
    <row r="32" spans="1:8" x14ac:dyDescent="0.45">
      <c r="A32">
        <v>2007</v>
      </c>
      <c r="B32" t="s">
        <v>13</v>
      </c>
      <c r="C32">
        <v>2000</v>
      </c>
      <c r="D32">
        <v>1</v>
      </c>
      <c r="E32">
        <v>1109.7</v>
      </c>
      <c r="F32" t="str">
        <f t="shared" si="0"/>
        <v>Suðurnes</v>
      </c>
      <c r="G32">
        <f t="shared" si="3"/>
        <v>1109.7</v>
      </c>
      <c r="H32">
        <f t="shared" si="2"/>
        <v>170.72307692307692</v>
      </c>
    </row>
    <row r="33" spans="1:8" x14ac:dyDescent="0.45">
      <c r="A33">
        <v>2008</v>
      </c>
      <c r="B33" t="s">
        <v>13</v>
      </c>
      <c r="C33">
        <v>2000</v>
      </c>
      <c r="D33">
        <v>2</v>
      </c>
      <c r="E33">
        <v>604.6</v>
      </c>
      <c r="F33" t="str">
        <f t="shared" si="0"/>
        <v>Suðurnes</v>
      </c>
      <c r="G33">
        <f t="shared" si="3"/>
        <v>1209.2</v>
      </c>
      <c r="H33">
        <f t="shared" si="2"/>
        <v>186.03076923076924</v>
      </c>
    </row>
    <row r="34" spans="1:8" x14ac:dyDescent="0.45">
      <c r="A34">
        <v>2009</v>
      </c>
      <c r="B34" t="s">
        <v>13</v>
      </c>
      <c r="C34">
        <v>2000</v>
      </c>
      <c r="D34">
        <v>1</v>
      </c>
      <c r="E34">
        <v>2090.6</v>
      </c>
      <c r="F34" t="str">
        <f t="shared" si="0"/>
        <v>Suðurnes</v>
      </c>
      <c r="G34">
        <f t="shared" si="3"/>
        <v>2090.6</v>
      </c>
      <c r="H34">
        <f t="shared" si="2"/>
        <v>321.6307692307692</v>
      </c>
    </row>
    <row r="35" spans="1:8" x14ac:dyDescent="0.45">
      <c r="A35">
        <v>2019</v>
      </c>
      <c r="B35" t="s">
        <v>13</v>
      </c>
      <c r="C35">
        <v>2000</v>
      </c>
      <c r="D35">
        <v>1</v>
      </c>
      <c r="E35">
        <v>77.099999999999994</v>
      </c>
      <c r="F35" t="str">
        <f t="shared" si="0"/>
        <v>Suðurnes</v>
      </c>
      <c r="G35">
        <f t="shared" si="3"/>
        <v>77.099999999999994</v>
      </c>
      <c r="H35">
        <f t="shared" si="2"/>
        <v>11.86153846153846</v>
      </c>
    </row>
    <row r="36" spans="1:8" x14ac:dyDescent="0.45">
      <c r="A36">
        <v>2006</v>
      </c>
      <c r="B36" t="s">
        <v>14</v>
      </c>
      <c r="C36">
        <v>2300</v>
      </c>
      <c r="D36">
        <v>1</v>
      </c>
      <c r="E36">
        <v>675</v>
      </c>
      <c r="F36" t="str">
        <f t="shared" si="0"/>
        <v>Suðurnes</v>
      </c>
      <c r="G36">
        <f t="shared" si="3"/>
        <v>675</v>
      </c>
      <c r="H36">
        <f t="shared" si="2"/>
        <v>103.84615384615384</v>
      </c>
    </row>
    <row r="37" spans="1:8" x14ac:dyDescent="0.45">
      <c r="A37">
        <v>2006</v>
      </c>
      <c r="B37" t="s">
        <v>16</v>
      </c>
      <c r="C37">
        <v>2508</v>
      </c>
      <c r="D37">
        <v>1</v>
      </c>
      <c r="E37">
        <v>727.2</v>
      </c>
      <c r="F37" t="str">
        <f t="shared" si="0"/>
        <v>Suðurnes</v>
      </c>
      <c r="G37">
        <f t="shared" si="3"/>
        <v>727.2</v>
      </c>
      <c r="H37">
        <f t="shared" si="2"/>
        <v>111.87692307692308</v>
      </c>
    </row>
    <row r="38" spans="1:8" x14ac:dyDescent="0.45">
      <c r="A38">
        <v>2006</v>
      </c>
      <c r="B38" t="s">
        <v>17</v>
      </c>
      <c r="C38">
        <v>2510</v>
      </c>
      <c r="D38">
        <v>1</v>
      </c>
      <c r="E38">
        <v>275</v>
      </c>
      <c r="F38" t="str">
        <f t="shared" si="0"/>
        <v>Suðurnes</v>
      </c>
      <c r="G38">
        <f t="shared" si="3"/>
        <v>275</v>
      </c>
      <c r="H38">
        <f t="shared" si="2"/>
        <v>42.307692307692307</v>
      </c>
    </row>
    <row r="39" spans="1:8" x14ac:dyDescent="0.45">
      <c r="A39">
        <v>2010</v>
      </c>
      <c r="B39" t="s">
        <v>17</v>
      </c>
      <c r="C39">
        <v>2510</v>
      </c>
      <c r="D39">
        <v>1</v>
      </c>
      <c r="E39">
        <v>104.5</v>
      </c>
      <c r="F39" t="str">
        <f t="shared" si="0"/>
        <v>Suðurnes</v>
      </c>
      <c r="G39">
        <f t="shared" si="3"/>
        <v>104.5</v>
      </c>
      <c r="H39">
        <f t="shared" si="2"/>
        <v>16.076923076923077</v>
      </c>
    </row>
    <row r="40" spans="1:8" x14ac:dyDescent="0.45">
      <c r="A40">
        <v>2023</v>
      </c>
      <c r="B40" t="s">
        <v>17</v>
      </c>
      <c r="C40">
        <v>2510</v>
      </c>
      <c r="D40">
        <v>1</v>
      </c>
      <c r="E40">
        <v>103.8</v>
      </c>
      <c r="F40" t="str">
        <f t="shared" si="0"/>
        <v>Suðurnes</v>
      </c>
      <c r="G40">
        <f t="shared" si="3"/>
        <v>103.8</v>
      </c>
      <c r="H40">
        <f t="shared" si="2"/>
        <v>15.969230769230769</v>
      </c>
    </row>
    <row r="41" spans="1:8" x14ac:dyDescent="0.45">
      <c r="A41">
        <v>2024</v>
      </c>
      <c r="B41" t="s">
        <v>17</v>
      </c>
      <c r="C41">
        <v>2510</v>
      </c>
      <c r="D41">
        <v>1</v>
      </c>
      <c r="E41">
        <v>1135</v>
      </c>
      <c r="F41" t="str">
        <f t="shared" si="0"/>
        <v>Suðurnes</v>
      </c>
      <c r="G41">
        <f t="shared" si="3"/>
        <v>1135</v>
      </c>
      <c r="H41">
        <f t="shared" si="2"/>
        <v>174.61538461538461</v>
      </c>
    </row>
    <row r="42" spans="1:8" x14ac:dyDescent="0.45">
      <c r="A42">
        <v>2009</v>
      </c>
      <c r="B42" t="s">
        <v>18</v>
      </c>
      <c r="C42">
        <v>3000</v>
      </c>
      <c r="D42">
        <v>1</v>
      </c>
      <c r="E42">
        <v>1182.7</v>
      </c>
      <c r="F42" t="str">
        <f t="shared" si="0"/>
        <v>Vesturland</v>
      </c>
      <c r="G42">
        <f t="shared" si="3"/>
        <v>1182.7</v>
      </c>
      <c r="H42">
        <f t="shared" si="2"/>
        <v>181.95384615384617</v>
      </c>
    </row>
    <row r="43" spans="1:8" x14ac:dyDescent="0.45">
      <c r="A43">
        <v>2023</v>
      </c>
      <c r="B43" t="s">
        <v>18</v>
      </c>
      <c r="C43">
        <v>3000</v>
      </c>
      <c r="D43">
        <v>1</v>
      </c>
      <c r="E43">
        <v>1565.3</v>
      </c>
      <c r="F43" t="str">
        <f t="shared" si="0"/>
        <v>Vesturland</v>
      </c>
      <c r="G43">
        <f t="shared" si="3"/>
        <v>1565.3</v>
      </c>
      <c r="H43">
        <f t="shared" si="2"/>
        <v>240.8153846153846</v>
      </c>
    </row>
    <row r="44" spans="1:8" x14ac:dyDescent="0.45">
      <c r="A44">
        <v>2007</v>
      </c>
      <c r="B44" t="s">
        <v>21</v>
      </c>
      <c r="C44">
        <v>3609</v>
      </c>
      <c r="D44">
        <v>1</v>
      </c>
      <c r="E44">
        <v>501.3</v>
      </c>
      <c r="F44" t="str">
        <f t="shared" si="0"/>
        <v>Vesturland</v>
      </c>
      <c r="G44">
        <f t="shared" si="3"/>
        <v>501.3</v>
      </c>
      <c r="H44">
        <f t="shared" si="2"/>
        <v>77.123076923076923</v>
      </c>
    </row>
    <row r="45" spans="1:8" x14ac:dyDescent="0.45">
      <c r="A45">
        <v>2009</v>
      </c>
      <c r="B45" t="s">
        <v>21</v>
      </c>
      <c r="C45">
        <v>3609</v>
      </c>
      <c r="D45">
        <v>1</v>
      </c>
      <c r="E45">
        <v>587.6</v>
      </c>
      <c r="F45" t="str">
        <f t="shared" si="0"/>
        <v>Vesturland</v>
      </c>
      <c r="G45">
        <f t="shared" si="3"/>
        <v>587.6</v>
      </c>
      <c r="H45">
        <f t="shared" si="2"/>
        <v>90.4</v>
      </c>
    </row>
    <row r="46" spans="1:8" x14ac:dyDescent="0.45">
      <c r="A46">
        <v>2020</v>
      </c>
      <c r="B46" t="s">
        <v>21</v>
      </c>
      <c r="C46">
        <v>3609</v>
      </c>
      <c r="D46">
        <v>1</v>
      </c>
      <c r="E46">
        <v>550.9</v>
      </c>
      <c r="F46" t="str">
        <f t="shared" si="0"/>
        <v>Vesturland</v>
      </c>
      <c r="G46">
        <f t="shared" si="3"/>
        <v>550.9</v>
      </c>
      <c r="H46">
        <f t="shared" si="2"/>
        <v>84.753846153846155</v>
      </c>
    </row>
    <row r="47" spans="1:8" x14ac:dyDescent="0.45">
      <c r="A47">
        <v>2007</v>
      </c>
      <c r="B47" t="s">
        <v>25</v>
      </c>
      <c r="C47">
        <v>3716</v>
      </c>
      <c r="D47">
        <v>1</v>
      </c>
      <c r="E47">
        <v>556.29999999999995</v>
      </c>
      <c r="F47" t="str">
        <f t="shared" si="0"/>
        <v>Vesturland</v>
      </c>
      <c r="G47">
        <f t="shared" si="3"/>
        <v>556.29999999999995</v>
      </c>
      <c r="H47">
        <f t="shared" si="2"/>
        <v>85.584615384615375</v>
      </c>
    </row>
    <row r="48" spans="1:8" x14ac:dyDescent="0.45">
      <c r="A48">
        <v>2009</v>
      </c>
      <c r="B48" t="s">
        <v>25</v>
      </c>
      <c r="C48">
        <v>3716</v>
      </c>
      <c r="D48">
        <v>1</v>
      </c>
      <c r="E48">
        <v>533</v>
      </c>
      <c r="F48" t="str">
        <f t="shared" si="0"/>
        <v>Vesturland</v>
      </c>
      <c r="G48">
        <f t="shared" si="3"/>
        <v>533</v>
      </c>
      <c r="H48">
        <f t="shared" si="2"/>
        <v>82</v>
      </c>
    </row>
    <row r="49" spans="1:8" x14ac:dyDescent="0.45">
      <c r="A49">
        <v>2009</v>
      </c>
      <c r="B49" t="s">
        <v>27</v>
      </c>
      <c r="C49">
        <v>3811</v>
      </c>
      <c r="D49">
        <v>1</v>
      </c>
      <c r="E49">
        <v>314.39999999999998</v>
      </c>
      <c r="F49" t="str">
        <f t="shared" si="0"/>
        <v>Vesturland</v>
      </c>
      <c r="G49">
        <f t="shared" si="3"/>
        <v>314.39999999999998</v>
      </c>
      <c r="H49">
        <f t="shared" si="2"/>
        <v>48.369230769230768</v>
      </c>
    </row>
    <row r="50" spans="1:8" x14ac:dyDescent="0.45">
      <c r="A50">
        <v>2020</v>
      </c>
      <c r="B50" t="s">
        <v>35</v>
      </c>
      <c r="C50">
        <v>4911</v>
      </c>
      <c r="D50">
        <v>1</v>
      </c>
      <c r="E50">
        <v>357.4</v>
      </c>
      <c r="F50" t="str">
        <f t="shared" si="0"/>
        <v>Vestfirðir</v>
      </c>
      <c r="G50">
        <f t="shared" si="3"/>
        <v>357.4</v>
      </c>
      <c r="H50">
        <f t="shared" si="2"/>
        <v>54.984615384615381</v>
      </c>
    </row>
    <row r="51" spans="1:8" x14ac:dyDescent="0.45">
      <c r="A51">
        <v>2008</v>
      </c>
      <c r="B51" t="s">
        <v>38</v>
      </c>
      <c r="C51">
        <v>5613</v>
      </c>
      <c r="D51">
        <v>1</v>
      </c>
      <c r="E51">
        <v>256.10000000000002</v>
      </c>
      <c r="F51" t="str">
        <f t="shared" si="0"/>
        <v>Norðurland vestra</v>
      </c>
      <c r="G51">
        <f t="shared" si="3"/>
        <v>256.10000000000002</v>
      </c>
      <c r="H51">
        <f t="shared" si="2"/>
        <v>39.400000000000006</v>
      </c>
    </row>
    <row r="52" spans="1:8" x14ac:dyDescent="0.45">
      <c r="A52">
        <v>2011</v>
      </c>
      <c r="B52" t="s">
        <v>39</v>
      </c>
      <c r="C52">
        <v>5716</v>
      </c>
      <c r="D52">
        <v>1</v>
      </c>
      <c r="E52">
        <v>1086.4000000000001</v>
      </c>
      <c r="F52" t="str">
        <f t="shared" si="0"/>
        <v>Norðurland vestra</v>
      </c>
      <c r="G52">
        <f t="shared" si="3"/>
        <v>1086.4000000000001</v>
      </c>
      <c r="H52">
        <f t="shared" si="2"/>
        <v>167.13846153846154</v>
      </c>
    </row>
    <row r="53" spans="1:8" x14ac:dyDescent="0.45">
      <c r="A53">
        <v>2022</v>
      </c>
      <c r="B53" t="s">
        <v>39</v>
      </c>
      <c r="C53">
        <v>5716</v>
      </c>
      <c r="D53">
        <v>2</v>
      </c>
      <c r="E53">
        <v>257.2</v>
      </c>
      <c r="F53" t="str">
        <f t="shared" si="0"/>
        <v>Norðurland vestra</v>
      </c>
      <c r="G53">
        <f t="shared" si="3"/>
        <v>514.4</v>
      </c>
      <c r="H53">
        <f t="shared" si="2"/>
        <v>79.138461538461542</v>
      </c>
    </row>
    <row r="54" spans="1:8" x14ac:dyDescent="0.45">
      <c r="A54">
        <v>2006</v>
      </c>
      <c r="B54" t="s">
        <v>40</v>
      </c>
      <c r="C54">
        <v>6000</v>
      </c>
      <c r="D54">
        <v>1</v>
      </c>
      <c r="E54">
        <v>1019.5</v>
      </c>
      <c r="F54" t="str">
        <f t="shared" si="0"/>
        <v>Norðurland eystra</v>
      </c>
      <c r="G54">
        <f t="shared" si="3"/>
        <v>1019.5</v>
      </c>
      <c r="H54">
        <f t="shared" si="2"/>
        <v>156.84615384615384</v>
      </c>
    </row>
    <row r="55" spans="1:8" x14ac:dyDescent="0.45">
      <c r="A55">
        <v>2012</v>
      </c>
      <c r="B55" t="s">
        <v>44</v>
      </c>
      <c r="C55">
        <v>6400</v>
      </c>
      <c r="D55">
        <v>1</v>
      </c>
      <c r="E55">
        <v>78.8</v>
      </c>
      <c r="F55" t="str">
        <f t="shared" si="0"/>
        <v>Norðurland eystra</v>
      </c>
      <c r="G55">
        <f t="shared" si="3"/>
        <v>78.8</v>
      </c>
      <c r="H55">
        <f t="shared" si="2"/>
        <v>12.123076923076923</v>
      </c>
    </row>
    <row r="56" spans="1:8" x14ac:dyDescent="0.45">
      <c r="A56">
        <v>2006</v>
      </c>
      <c r="B56" t="s">
        <v>47</v>
      </c>
      <c r="C56">
        <v>6601</v>
      </c>
      <c r="D56">
        <v>1</v>
      </c>
      <c r="E56">
        <v>149.30000000000001</v>
      </c>
      <c r="F56" t="str">
        <f t="shared" si="0"/>
        <v>Norðurland eystra</v>
      </c>
      <c r="G56">
        <f t="shared" si="3"/>
        <v>149.30000000000001</v>
      </c>
      <c r="H56">
        <f t="shared" si="2"/>
        <v>22.969230769230769</v>
      </c>
    </row>
    <row r="57" spans="1:8" x14ac:dyDescent="0.45">
      <c r="A57">
        <v>2013</v>
      </c>
      <c r="B57" t="s">
        <v>48</v>
      </c>
      <c r="C57">
        <v>6602</v>
      </c>
      <c r="D57">
        <v>1</v>
      </c>
      <c r="E57">
        <v>41.4</v>
      </c>
      <c r="F57" t="str">
        <f t="shared" si="0"/>
        <v>Norðurland eystra</v>
      </c>
      <c r="G57">
        <f t="shared" si="3"/>
        <v>41.4</v>
      </c>
      <c r="H57">
        <f t="shared" si="2"/>
        <v>6.3692307692307688</v>
      </c>
    </row>
    <row r="58" spans="1:8" x14ac:dyDescent="0.45">
      <c r="A58">
        <v>2006</v>
      </c>
      <c r="B58" t="s">
        <v>52</v>
      </c>
      <c r="C58">
        <v>7300</v>
      </c>
      <c r="D58">
        <v>1</v>
      </c>
      <c r="E58">
        <v>414</v>
      </c>
      <c r="F58" t="str">
        <f t="shared" si="0"/>
        <v>Austurland</v>
      </c>
      <c r="G58">
        <f t="shared" si="3"/>
        <v>414</v>
      </c>
      <c r="H58">
        <f t="shared" si="2"/>
        <v>63.692307692307693</v>
      </c>
    </row>
    <row r="59" spans="1:8" x14ac:dyDescent="0.45">
      <c r="A59">
        <v>2012</v>
      </c>
      <c r="B59" t="s">
        <v>52</v>
      </c>
      <c r="C59">
        <v>7300</v>
      </c>
      <c r="D59">
        <v>1</v>
      </c>
      <c r="E59">
        <v>594.29999999999995</v>
      </c>
      <c r="F59" t="str">
        <f t="shared" si="0"/>
        <v>Austurland</v>
      </c>
      <c r="G59">
        <f t="shared" si="3"/>
        <v>594.29999999999995</v>
      </c>
      <c r="H59">
        <f t="shared" si="2"/>
        <v>91.430769230769229</v>
      </c>
    </row>
    <row r="60" spans="1:8" x14ac:dyDescent="0.45">
      <c r="A60">
        <v>2016</v>
      </c>
      <c r="B60" t="s">
        <v>52</v>
      </c>
      <c r="C60">
        <v>7300</v>
      </c>
      <c r="D60">
        <v>1</v>
      </c>
      <c r="E60">
        <v>1417.1</v>
      </c>
      <c r="F60" t="str">
        <f t="shared" si="0"/>
        <v>Austurland</v>
      </c>
      <c r="G60">
        <f t="shared" si="3"/>
        <v>1417.1</v>
      </c>
      <c r="H60">
        <f t="shared" si="2"/>
        <v>218.01538461538459</v>
      </c>
    </row>
    <row r="61" spans="1:8" x14ac:dyDescent="0.45">
      <c r="A61">
        <v>2006</v>
      </c>
      <c r="B61" t="s">
        <v>54</v>
      </c>
      <c r="C61">
        <v>7400</v>
      </c>
      <c r="D61">
        <v>1</v>
      </c>
      <c r="E61">
        <v>309.3</v>
      </c>
      <c r="F61" t="str">
        <f t="shared" si="0"/>
        <v>Austurland</v>
      </c>
      <c r="G61">
        <f t="shared" si="3"/>
        <v>309.3</v>
      </c>
      <c r="H61">
        <f t="shared" si="2"/>
        <v>47.58461538461539</v>
      </c>
    </row>
    <row r="62" spans="1:8" x14ac:dyDescent="0.45">
      <c r="A62">
        <v>2022</v>
      </c>
      <c r="B62" t="s">
        <v>54</v>
      </c>
      <c r="C62">
        <v>7400</v>
      </c>
      <c r="D62">
        <v>1</v>
      </c>
      <c r="E62">
        <v>894.1</v>
      </c>
      <c r="F62" t="str">
        <f t="shared" si="0"/>
        <v>Austurland</v>
      </c>
      <c r="G62">
        <f t="shared" si="3"/>
        <v>894.1</v>
      </c>
      <c r="H62">
        <f t="shared" si="2"/>
        <v>137.55384615384617</v>
      </c>
    </row>
    <row r="63" spans="1:8" x14ac:dyDescent="0.45">
      <c r="A63">
        <v>2007</v>
      </c>
      <c r="B63" t="s">
        <v>57</v>
      </c>
      <c r="C63">
        <v>8000</v>
      </c>
      <c r="D63">
        <v>1</v>
      </c>
      <c r="E63">
        <v>859.2</v>
      </c>
      <c r="F63" t="str">
        <f t="shared" si="0"/>
        <v>Suðurland</v>
      </c>
      <c r="G63">
        <f t="shared" si="3"/>
        <v>859.2</v>
      </c>
      <c r="H63">
        <f t="shared" si="2"/>
        <v>132.1846153846154</v>
      </c>
    </row>
    <row r="64" spans="1:8" x14ac:dyDescent="0.45">
      <c r="A64">
        <v>2024</v>
      </c>
      <c r="B64" t="s">
        <v>57</v>
      </c>
      <c r="C64">
        <v>8000</v>
      </c>
      <c r="D64">
        <v>1</v>
      </c>
      <c r="E64">
        <v>81</v>
      </c>
      <c r="F64" t="str">
        <f t="shared" si="0"/>
        <v>Suðurland</v>
      </c>
      <c r="G64">
        <f t="shared" si="3"/>
        <v>81</v>
      </c>
      <c r="H64">
        <f t="shared" si="2"/>
        <v>12.461538461538462</v>
      </c>
    </row>
    <row r="65" spans="1:8" x14ac:dyDescent="0.45">
      <c r="A65">
        <v>2006</v>
      </c>
      <c r="B65" t="s">
        <v>58</v>
      </c>
      <c r="C65">
        <v>8200</v>
      </c>
      <c r="D65">
        <v>1</v>
      </c>
      <c r="E65">
        <v>1055.4000000000001</v>
      </c>
      <c r="F65" t="str">
        <f t="shared" si="0"/>
        <v>Suðurland</v>
      </c>
      <c r="G65">
        <f t="shared" si="3"/>
        <v>1055.4000000000001</v>
      </c>
      <c r="H65">
        <f t="shared" si="2"/>
        <v>162.3692307692308</v>
      </c>
    </row>
    <row r="66" spans="1:8" x14ac:dyDescent="0.45">
      <c r="A66">
        <v>2010</v>
      </c>
      <c r="B66" t="s">
        <v>58</v>
      </c>
      <c r="C66">
        <v>8200</v>
      </c>
      <c r="D66">
        <v>2</v>
      </c>
      <c r="E66">
        <v>683.95</v>
      </c>
      <c r="F66" t="str">
        <f t="shared" si="0"/>
        <v>Suðurland</v>
      </c>
      <c r="G66">
        <f t="shared" si="3"/>
        <v>1367.9</v>
      </c>
      <c r="H66">
        <f t="shared" si="2"/>
        <v>210.44615384615386</v>
      </c>
    </row>
    <row r="67" spans="1:8" x14ac:dyDescent="0.45">
      <c r="A67">
        <v>2021</v>
      </c>
      <c r="B67" t="s">
        <v>58</v>
      </c>
      <c r="C67">
        <v>8200</v>
      </c>
      <c r="D67">
        <v>1</v>
      </c>
      <c r="E67">
        <v>1105.2</v>
      </c>
      <c r="F67" t="str">
        <f t="shared" ref="F67:F75" si="4">IF(OR(B67="Reykjavíkurborg",B67="Kópavogsbær",B67="Seltjarnarnesbær",B67="Garðabær",B67="Hafnarfjarðarkaupstaður",B67="Mosfellsbær",B67="Kjósarhreppur"),"Höfuðborgarsvæðið",IF(OR(B67="Reykjanesbær",B67="Grindavíkurbær",B67="Sveitarfélagið Vogar",B67="Sveitarfélagið Álftanes",B67="Suðurnesjabær"),"Suðurnes",IF(OR(B67="Akraneskaupstaður",B67="Borgarbyggð",B67="Stykkishólmur",B67="Stykkishólmsbær",B67="Grundarfjarðarbær",B67="Snæfellsbær",B67="Eyja- og Miklaholtshreppur",B67="Skorradalshreppur",B67="Hvalfjarðarsveit",B67="Dalabyggð"),"Vesturland",IF(OR(B67="Ísafjarðarbær",B67="Bolungarvíkurkaupstaður",B67="Reykhólahreppur",B67="Vesturbyggð",B67="Súðavíkurhreppur",B67="Árneshreppur",B67="Kaldrananeshreppur",B67="Strandabyggð"),"Vestfirðir",IF(OR(B67="Skagafjörður",B67="Húnaþing vestra",B67="Sveitarfélagið Skagaströnd",B67="Húnabyggð"),"Norðurland vestra",IF(OR(B67="Akureyrarbær",B67="Akureyri",B67="Fjallabyggð",B67="Dalvíkurbyggð",B67="Eyjafjarðarsveit",B67="Hörgársveit",B67="Svalbarðsstrandarhreppur",B67="Grýtubakkahreppur",B67="Norðurþing",B67="Tjörneshreppur",B67="Þingeyjarsveit",B67="Langanesbyggð"),"Norðurland eystra",IF(OR(B67="Fjarðabyggð",B67="Fjarðarbyggð",B67="Múlaþing",B67="Vopnafjarðarhreppur",B67="Fljótsdalshreppur"),"Austurland",IF(OR(B67="Vestmannaeyjar",B67="Sveitarfélagið Árborg",B67="Sveitarfélagið Hornafjörður",B67="Mýrdalshreppur",B67="Skarftárhreppur",B67="Ásahreppur",B67="Rangárþing eystra",B67="Rangárþing ytra",B67="Hrunamannahreppur",B67="Hveragerði",B67="Sveitarfélagið Ölfus",B67="Grímsnes- og Grafningshreppur",B67="Skeiða- og Gnúpverjahreppur",B67="Bláskógabyggð",B67="Flóahreppur"),"Suðurland","Óþekkt"))))))))</f>
        <v>Suðurland</v>
      </c>
      <c r="G67">
        <f t="shared" si="3"/>
        <v>1105.2</v>
      </c>
      <c r="H67">
        <f t="shared" ref="H67:H75" si="5">G67/6.5</f>
        <v>170.03076923076924</v>
      </c>
    </row>
    <row r="68" spans="1:8" x14ac:dyDescent="0.45">
      <c r="A68">
        <v>2011</v>
      </c>
      <c r="B68" t="s">
        <v>59</v>
      </c>
      <c r="C68">
        <v>8401</v>
      </c>
      <c r="D68">
        <v>1</v>
      </c>
      <c r="E68">
        <v>85.7</v>
      </c>
      <c r="F68" t="str">
        <f t="shared" si="4"/>
        <v>Suðurland</v>
      </c>
      <c r="G68">
        <f t="shared" si="3"/>
        <v>85.7</v>
      </c>
      <c r="H68">
        <f t="shared" si="5"/>
        <v>13.184615384615386</v>
      </c>
    </row>
    <row r="69" spans="1:8" x14ac:dyDescent="0.45">
      <c r="A69">
        <v>2024</v>
      </c>
      <c r="B69" t="s">
        <v>61</v>
      </c>
      <c r="C69">
        <v>8509</v>
      </c>
      <c r="D69">
        <v>1</v>
      </c>
      <c r="E69">
        <v>112.8</v>
      </c>
      <c r="F69" t="str">
        <f t="shared" si="4"/>
        <v>Suðurland</v>
      </c>
      <c r="G69">
        <f t="shared" si="3"/>
        <v>112.8</v>
      </c>
      <c r="H69">
        <f t="shared" si="5"/>
        <v>17.353846153846153</v>
      </c>
    </row>
    <row r="70" spans="1:8" x14ac:dyDescent="0.45">
      <c r="A70">
        <v>2023</v>
      </c>
      <c r="B70" t="s">
        <v>63</v>
      </c>
      <c r="C70">
        <v>8613</v>
      </c>
      <c r="D70">
        <v>1</v>
      </c>
      <c r="E70">
        <v>1652</v>
      </c>
      <c r="F70" t="str">
        <f t="shared" si="4"/>
        <v>Suðurland</v>
      </c>
      <c r="G70">
        <f t="shared" si="3"/>
        <v>1652</v>
      </c>
      <c r="H70">
        <f t="shared" si="5"/>
        <v>254.15384615384616</v>
      </c>
    </row>
    <row r="71" spans="1:8" x14ac:dyDescent="0.45">
      <c r="A71">
        <v>2017</v>
      </c>
      <c r="B71" t="s">
        <v>66</v>
      </c>
      <c r="C71">
        <v>8716</v>
      </c>
      <c r="D71">
        <v>1</v>
      </c>
      <c r="E71">
        <v>1088.5</v>
      </c>
      <c r="F71" t="str">
        <f t="shared" si="4"/>
        <v>Suðurland</v>
      </c>
      <c r="G71">
        <f t="shared" si="3"/>
        <v>1088.5</v>
      </c>
      <c r="H71">
        <f t="shared" si="5"/>
        <v>167.46153846153845</v>
      </c>
    </row>
    <row r="72" spans="1:8" x14ac:dyDescent="0.45">
      <c r="A72">
        <v>2022</v>
      </c>
      <c r="B72" t="s">
        <v>66</v>
      </c>
      <c r="C72">
        <v>8716</v>
      </c>
      <c r="D72">
        <v>1</v>
      </c>
      <c r="E72">
        <v>200</v>
      </c>
      <c r="F72" t="str">
        <f t="shared" si="4"/>
        <v>Suðurland</v>
      </c>
      <c r="G72">
        <f t="shared" si="3"/>
        <v>200</v>
      </c>
      <c r="H72">
        <f t="shared" si="5"/>
        <v>30.76923076923077</v>
      </c>
    </row>
    <row r="73" spans="1:8" x14ac:dyDescent="0.45">
      <c r="A73">
        <v>2022</v>
      </c>
      <c r="B73" t="s">
        <v>67</v>
      </c>
      <c r="C73">
        <v>8717</v>
      </c>
      <c r="D73">
        <v>1</v>
      </c>
      <c r="E73">
        <v>104.4</v>
      </c>
      <c r="F73" t="str">
        <f t="shared" si="4"/>
        <v>Suðurland</v>
      </c>
      <c r="G73">
        <f t="shared" si="3"/>
        <v>104.4</v>
      </c>
      <c r="H73">
        <f t="shared" si="5"/>
        <v>16.061538461538461</v>
      </c>
    </row>
    <row r="74" spans="1:8" x14ac:dyDescent="0.45">
      <c r="A74">
        <v>2024</v>
      </c>
      <c r="B74" t="s">
        <v>67</v>
      </c>
      <c r="C74">
        <v>8717</v>
      </c>
      <c r="D74">
        <v>1</v>
      </c>
      <c r="E74">
        <v>104.4</v>
      </c>
      <c r="F74" t="str">
        <f t="shared" si="4"/>
        <v>Suðurland</v>
      </c>
      <c r="G74">
        <f t="shared" si="3"/>
        <v>104.4</v>
      </c>
      <c r="H74">
        <f t="shared" si="5"/>
        <v>16.061538461538461</v>
      </c>
    </row>
    <row r="75" spans="1:8" x14ac:dyDescent="0.45">
      <c r="A75">
        <v>2019</v>
      </c>
      <c r="B75" t="s">
        <v>70</v>
      </c>
      <c r="C75">
        <v>8721</v>
      </c>
      <c r="D75">
        <v>1</v>
      </c>
      <c r="E75">
        <v>560.70000000000005</v>
      </c>
      <c r="F75" t="str">
        <f t="shared" si="4"/>
        <v>Suðurland</v>
      </c>
      <c r="G75">
        <f t="shared" si="3"/>
        <v>560.70000000000005</v>
      </c>
      <c r="H75">
        <f t="shared" si="5"/>
        <v>86.261538461538464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6E92-D9F9-314B-B052-1A94D852034D}">
  <dimension ref="A1:F153"/>
  <sheetViews>
    <sheetView zoomScale="119" workbookViewId="0">
      <selection activeCell="F2" sqref="F2"/>
    </sheetView>
  </sheetViews>
  <sheetFormatPr defaultColWidth="10.6640625" defaultRowHeight="14.25" x14ac:dyDescent="0.45"/>
  <sheetData>
    <row r="1" spans="1:6" x14ac:dyDescent="0.45">
      <c r="A1" s="1" t="s">
        <v>0</v>
      </c>
      <c r="B1" s="1" t="s">
        <v>82</v>
      </c>
      <c r="C1" s="1" t="s">
        <v>72</v>
      </c>
      <c r="D1" s="1" t="s">
        <v>5</v>
      </c>
      <c r="E1" s="3" t="s">
        <v>85</v>
      </c>
      <c r="F1" s="3" t="s">
        <v>88</v>
      </c>
    </row>
    <row r="2" spans="1:6" x14ac:dyDescent="0.45">
      <c r="A2">
        <v>2006</v>
      </c>
      <c r="B2" t="s">
        <v>74</v>
      </c>
      <c r="C2">
        <f>SUMIFS(Leikskólar!D:D,Leikskólar!A:A,A2,Leikskólar!F:F,B2)</f>
        <v>4</v>
      </c>
      <c r="D2">
        <f>IFERROR(AVERAGEIFS(Leikskólar!E:E,Leikskólar!A:A,A2,Leikskólar!F:F,B2), 0)</f>
        <v>626</v>
      </c>
      <c r="E2">
        <f>C2*D2</f>
        <v>2504</v>
      </c>
      <c r="F2">
        <f>E2/6.5</f>
        <v>385.23076923076923</v>
      </c>
    </row>
    <row r="3" spans="1:6" x14ac:dyDescent="0.45">
      <c r="A3">
        <v>2007</v>
      </c>
      <c r="B3" t="s">
        <v>74</v>
      </c>
      <c r="C3">
        <f>SUMIFS(Leikskólar!D:D,Leikskólar!A:A,A3,Leikskólar!F:F,B3)</f>
        <v>2</v>
      </c>
      <c r="D3">
        <f>IFERROR(AVERAGEIFS(Leikskólar!E:E,Leikskólar!A:A,A3,Leikskólar!F:F,B3), 0)</f>
        <v>737.05</v>
      </c>
      <c r="E3">
        <f t="shared" ref="E3:E66" si="0">C3*D3</f>
        <v>1474.1</v>
      </c>
      <c r="F3">
        <f t="shared" ref="F3:F66" si="1">E3/6.5</f>
        <v>226.78461538461536</v>
      </c>
    </row>
    <row r="4" spans="1:6" x14ac:dyDescent="0.45">
      <c r="A4">
        <v>2008</v>
      </c>
      <c r="B4" t="s">
        <v>74</v>
      </c>
      <c r="C4">
        <f>SUMIFS(Leikskólar!D:D,Leikskólar!A:A,A4,Leikskólar!F:F,B4)</f>
        <v>2</v>
      </c>
      <c r="D4">
        <f>IFERROR(AVERAGEIFS(Leikskólar!E:E,Leikskólar!A:A,A4,Leikskólar!F:F,B4), 0)</f>
        <v>196.51</v>
      </c>
      <c r="E4">
        <f t="shared" si="0"/>
        <v>393.02</v>
      </c>
      <c r="F4">
        <f t="shared" si="1"/>
        <v>60.464615384615385</v>
      </c>
    </row>
    <row r="5" spans="1:6" x14ac:dyDescent="0.45">
      <c r="A5">
        <v>2009</v>
      </c>
      <c r="B5" t="s">
        <v>74</v>
      </c>
      <c r="C5">
        <f>SUMIFS(Leikskólar!D:D,Leikskólar!A:A,A5,Leikskólar!F:F,B5)</f>
        <v>4</v>
      </c>
      <c r="D5">
        <f>IFERROR(AVERAGEIFS(Leikskólar!E:E,Leikskólar!A:A,A5,Leikskólar!F:F,B5), 0)</f>
        <v>663.9</v>
      </c>
      <c r="E5">
        <f t="shared" si="0"/>
        <v>2655.6</v>
      </c>
      <c r="F5">
        <f t="shared" si="1"/>
        <v>408.55384615384617</v>
      </c>
    </row>
    <row r="6" spans="1:6" x14ac:dyDescent="0.45">
      <c r="A6">
        <v>2010</v>
      </c>
      <c r="B6" t="s">
        <v>74</v>
      </c>
      <c r="C6">
        <f>SUMIFS(Leikskólar!D:D,Leikskólar!A:A,A6,Leikskólar!F:F,B6)</f>
        <v>5</v>
      </c>
      <c r="D6">
        <f>IFERROR(AVERAGEIFS(Leikskólar!E:E,Leikskólar!A:A,A6,Leikskólar!F:F,B6), 0)</f>
        <v>269.39</v>
      </c>
      <c r="E6">
        <f t="shared" si="0"/>
        <v>1346.9499999999998</v>
      </c>
      <c r="F6">
        <f t="shared" si="1"/>
        <v>207.22307692307689</v>
      </c>
    </row>
    <row r="7" spans="1:6" x14ac:dyDescent="0.45">
      <c r="A7">
        <v>2011</v>
      </c>
      <c r="B7" t="s">
        <v>74</v>
      </c>
      <c r="C7">
        <f>SUMIFS(Leikskólar!D:D,Leikskólar!A:A,A7,Leikskólar!F:F,B7)</f>
        <v>2</v>
      </c>
      <c r="D7">
        <f>IFERROR(AVERAGEIFS(Leikskólar!E:E,Leikskólar!A:A,A7,Leikskólar!F:F,B7), 0)</f>
        <v>53</v>
      </c>
      <c r="E7">
        <f t="shared" si="0"/>
        <v>106</v>
      </c>
      <c r="F7">
        <f t="shared" si="1"/>
        <v>16.307692307692307</v>
      </c>
    </row>
    <row r="8" spans="1:6" x14ac:dyDescent="0.45">
      <c r="A8">
        <v>2012</v>
      </c>
      <c r="B8" t="s">
        <v>74</v>
      </c>
      <c r="C8">
        <f>SUMIFS(Leikskólar!D:D,Leikskólar!A:A,A8,Leikskólar!F:F,B8)</f>
        <v>1</v>
      </c>
      <c r="D8">
        <f>IFERROR(AVERAGEIFS(Leikskólar!E:E,Leikskólar!A:A,A8,Leikskólar!F:F,B8), 0)</f>
        <v>57.7</v>
      </c>
      <c r="E8">
        <f t="shared" si="0"/>
        <v>57.7</v>
      </c>
      <c r="F8">
        <f t="shared" si="1"/>
        <v>8.8769230769230774</v>
      </c>
    </row>
    <row r="9" spans="1:6" x14ac:dyDescent="0.45">
      <c r="A9">
        <v>2013</v>
      </c>
      <c r="B9" t="s">
        <v>74</v>
      </c>
      <c r="C9">
        <f>SUMIFS(Leikskólar!D:D,Leikskólar!A:A,A9,Leikskólar!F:F,B9)</f>
        <v>1</v>
      </c>
      <c r="D9">
        <f>IFERROR(AVERAGEIFS(Leikskólar!E:E,Leikskólar!A:A,A9,Leikskólar!F:F,B9), 0)</f>
        <v>834.4</v>
      </c>
      <c r="E9">
        <f t="shared" si="0"/>
        <v>834.4</v>
      </c>
      <c r="F9">
        <f t="shared" si="1"/>
        <v>128.36923076923077</v>
      </c>
    </row>
    <row r="10" spans="1:6" x14ac:dyDescent="0.45">
      <c r="A10">
        <v>2014</v>
      </c>
      <c r="B10" t="s">
        <v>74</v>
      </c>
      <c r="C10">
        <f>SUMIFS(Leikskólar!D:D,Leikskólar!A:A,A10,Leikskólar!F:F,B10)</f>
        <v>1</v>
      </c>
      <c r="D10">
        <f>IFERROR(AVERAGEIFS(Leikskólar!E:E,Leikskólar!A:A,A10,Leikskólar!F:F,B10), 0)</f>
        <v>876.4</v>
      </c>
      <c r="E10">
        <f t="shared" si="0"/>
        <v>876.4</v>
      </c>
      <c r="F10">
        <f t="shared" si="1"/>
        <v>134.83076923076922</v>
      </c>
    </row>
    <row r="11" spans="1:6" x14ac:dyDescent="0.45">
      <c r="A11">
        <v>2015</v>
      </c>
      <c r="B11" t="s">
        <v>74</v>
      </c>
      <c r="C11">
        <f>SUMIFS(Leikskólar!D:D,Leikskólar!A:A,A11,Leikskólar!F:F,B11)</f>
        <v>0</v>
      </c>
      <c r="D11">
        <f>IFERROR(AVERAGEIFS(Leikskólar!E:E,Leikskólar!A:A,A11,Leikskólar!F:F,B11), 0)</f>
        <v>0</v>
      </c>
      <c r="E11">
        <f t="shared" si="0"/>
        <v>0</v>
      </c>
      <c r="F11">
        <f t="shared" si="1"/>
        <v>0</v>
      </c>
    </row>
    <row r="12" spans="1:6" x14ac:dyDescent="0.45">
      <c r="A12">
        <v>2016</v>
      </c>
      <c r="B12" t="s">
        <v>74</v>
      </c>
      <c r="C12">
        <f>SUMIFS(Leikskólar!D:D,Leikskólar!A:A,A12,Leikskólar!F:F,B12)</f>
        <v>1</v>
      </c>
      <c r="D12">
        <f>IFERROR(AVERAGEIFS(Leikskólar!E:E,Leikskólar!A:A,A12,Leikskólar!F:F,B12), 0)</f>
        <v>951.8</v>
      </c>
      <c r="E12">
        <f t="shared" si="0"/>
        <v>951.8</v>
      </c>
      <c r="F12">
        <f t="shared" si="1"/>
        <v>146.43076923076922</v>
      </c>
    </row>
    <row r="13" spans="1:6" x14ac:dyDescent="0.45">
      <c r="A13">
        <v>2017</v>
      </c>
      <c r="B13" t="s">
        <v>74</v>
      </c>
      <c r="C13">
        <f>SUMIFS(Leikskólar!D:D,Leikskólar!A:A,A13,Leikskólar!F:F,B13)</f>
        <v>3</v>
      </c>
      <c r="D13">
        <f>IFERROR(AVERAGEIFS(Leikskólar!E:E,Leikskólar!A:A,A13,Leikskólar!F:F,B13), 0)</f>
        <v>428.73</v>
      </c>
      <c r="E13">
        <f t="shared" si="0"/>
        <v>1286.19</v>
      </c>
      <c r="F13">
        <f t="shared" si="1"/>
        <v>197.87538461538463</v>
      </c>
    </row>
    <row r="14" spans="1:6" x14ac:dyDescent="0.45">
      <c r="A14">
        <v>2018</v>
      </c>
      <c r="B14" t="s">
        <v>74</v>
      </c>
      <c r="C14">
        <f>SUMIFS(Leikskólar!D:D,Leikskólar!A:A,A14,Leikskólar!F:F,B14)</f>
        <v>0</v>
      </c>
      <c r="D14">
        <f>IFERROR(AVERAGEIFS(Leikskólar!E:E,Leikskólar!A:A,A14,Leikskólar!F:F,B14), 0)</f>
        <v>0</v>
      </c>
      <c r="E14">
        <f t="shared" si="0"/>
        <v>0</v>
      </c>
      <c r="F14">
        <f t="shared" si="1"/>
        <v>0</v>
      </c>
    </row>
    <row r="15" spans="1:6" x14ac:dyDescent="0.45">
      <c r="A15">
        <v>2019</v>
      </c>
      <c r="B15" t="s">
        <v>74</v>
      </c>
      <c r="C15">
        <f>SUMIFS(Leikskólar!D:D,Leikskólar!A:A,A15,Leikskólar!F:F,B15)</f>
        <v>3</v>
      </c>
      <c r="D15">
        <f>IFERROR(AVERAGEIFS(Leikskólar!E:E,Leikskólar!A:A,A15,Leikskólar!F:F,B15), 0)</f>
        <v>112.375</v>
      </c>
      <c r="E15">
        <f t="shared" si="0"/>
        <v>337.125</v>
      </c>
      <c r="F15">
        <f t="shared" si="1"/>
        <v>51.865384615384613</v>
      </c>
    </row>
    <row r="16" spans="1:6" x14ac:dyDescent="0.45">
      <c r="A16">
        <v>2020</v>
      </c>
      <c r="B16" t="s">
        <v>74</v>
      </c>
      <c r="C16">
        <f>SUMIFS(Leikskólar!D:D,Leikskólar!A:A,A16,Leikskólar!F:F,B16)</f>
        <v>1</v>
      </c>
      <c r="D16">
        <f>IFERROR(AVERAGEIFS(Leikskólar!E:E,Leikskólar!A:A,A16,Leikskólar!F:F,B16), 0)</f>
        <v>61.33</v>
      </c>
      <c r="E16">
        <f t="shared" si="0"/>
        <v>61.33</v>
      </c>
      <c r="F16">
        <f t="shared" si="1"/>
        <v>9.4353846153846153</v>
      </c>
    </row>
    <row r="17" spans="1:6" x14ac:dyDescent="0.45">
      <c r="A17">
        <v>2021</v>
      </c>
      <c r="B17" t="s">
        <v>74</v>
      </c>
      <c r="C17">
        <f>SUMIFS(Leikskólar!D:D,Leikskólar!A:A,A17,Leikskólar!F:F,B17)</f>
        <v>1</v>
      </c>
      <c r="D17">
        <f>IFERROR(AVERAGEIFS(Leikskólar!E:E,Leikskólar!A:A,A17,Leikskólar!F:F,B17), 0)</f>
        <v>118.3</v>
      </c>
      <c r="E17">
        <f t="shared" si="0"/>
        <v>118.3</v>
      </c>
      <c r="F17">
        <f t="shared" si="1"/>
        <v>18.2</v>
      </c>
    </row>
    <row r="18" spans="1:6" x14ac:dyDescent="0.45">
      <c r="A18">
        <v>2022</v>
      </c>
      <c r="B18" t="s">
        <v>74</v>
      </c>
      <c r="C18">
        <f>SUMIFS(Leikskólar!D:D,Leikskólar!A:A,A18,Leikskólar!F:F,B18)</f>
        <v>4</v>
      </c>
      <c r="D18">
        <f>IFERROR(AVERAGEIFS(Leikskólar!E:E,Leikskólar!A:A,A18,Leikskólar!F:F,B18), 0)</f>
        <v>477.88499999999999</v>
      </c>
      <c r="E18">
        <f t="shared" si="0"/>
        <v>1911.54</v>
      </c>
      <c r="F18">
        <f t="shared" si="1"/>
        <v>294.08307692307693</v>
      </c>
    </row>
    <row r="19" spans="1:6" x14ac:dyDescent="0.45">
      <c r="A19">
        <v>2023</v>
      </c>
      <c r="B19" t="s">
        <v>74</v>
      </c>
      <c r="C19">
        <f>SUMIFS(Leikskólar!D:D,Leikskólar!A:A,A19,Leikskólar!F:F,B19)</f>
        <v>3</v>
      </c>
      <c r="D19">
        <f>IFERROR(AVERAGEIFS(Leikskólar!E:E,Leikskólar!A:A,A19,Leikskólar!F:F,B19), 0)</f>
        <v>82.88000000000001</v>
      </c>
      <c r="E19">
        <f t="shared" si="0"/>
        <v>248.64000000000004</v>
      </c>
      <c r="F19">
        <f t="shared" si="1"/>
        <v>38.252307692307696</v>
      </c>
    </row>
    <row r="20" spans="1:6" x14ac:dyDescent="0.45">
      <c r="A20">
        <v>2024</v>
      </c>
      <c r="B20" t="s">
        <v>74</v>
      </c>
      <c r="C20">
        <f>SUMIFS(Leikskólar!D:D,Leikskólar!A:A,A20,Leikskólar!F:F,B20)</f>
        <v>2</v>
      </c>
      <c r="D20">
        <f>IFERROR(AVERAGEIFS(Leikskólar!E:E,Leikskólar!A:A,A20,Leikskólar!F:F,B20), 0)</f>
        <v>880.5</v>
      </c>
      <c r="E20">
        <f t="shared" si="0"/>
        <v>1761</v>
      </c>
      <c r="F20">
        <f t="shared" si="1"/>
        <v>270.92307692307691</v>
      </c>
    </row>
    <row r="21" spans="1:6" x14ac:dyDescent="0.45">
      <c r="A21">
        <v>2006</v>
      </c>
      <c r="B21" t="s">
        <v>75</v>
      </c>
      <c r="C21">
        <f>SUMIFS(Leikskólar!D:D,Leikskólar!A:A,A21,Leikskólar!F:F,B21)</f>
        <v>4</v>
      </c>
      <c r="D21">
        <f>IFERROR(AVERAGEIFS(Leikskólar!E:E,Leikskólar!A:A,A21,Leikskólar!F:F,B21), 0)</f>
        <v>444.625</v>
      </c>
      <c r="E21">
        <f t="shared" si="0"/>
        <v>1778.5</v>
      </c>
      <c r="F21">
        <f t="shared" si="1"/>
        <v>273.61538461538464</v>
      </c>
    </row>
    <row r="22" spans="1:6" x14ac:dyDescent="0.45">
      <c r="A22">
        <v>2007</v>
      </c>
      <c r="B22" t="s">
        <v>75</v>
      </c>
      <c r="C22">
        <f>SUMIFS(Leikskólar!D:D,Leikskólar!A:A,A22,Leikskólar!F:F,B22)</f>
        <v>1</v>
      </c>
      <c r="D22">
        <f>IFERROR(AVERAGEIFS(Leikskólar!E:E,Leikskólar!A:A,A22,Leikskólar!F:F,B22), 0)</f>
        <v>1109.7</v>
      </c>
      <c r="E22">
        <f t="shared" si="0"/>
        <v>1109.7</v>
      </c>
      <c r="F22">
        <f t="shared" si="1"/>
        <v>170.72307692307692</v>
      </c>
    </row>
    <row r="23" spans="1:6" x14ac:dyDescent="0.45">
      <c r="A23">
        <v>2008</v>
      </c>
      <c r="B23" t="s">
        <v>75</v>
      </c>
      <c r="C23">
        <f>SUMIFS(Leikskólar!D:D,Leikskólar!A:A,A23,Leikskólar!F:F,B23)</f>
        <v>2</v>
      </c>
      <c r="D23">
        <f>IFERROR(AVERAGEIFS(Leikskólar!E:E,Leikskólar!A:A,A23,Leikskólar!F:F,B23), 0)</f>
        <v>604.6</v>
      </c>
      <c r="E23">
        <f t="shared" si="0"/>
        <v>1209.2</v>
      </c>
      <c r="F23">
        <f t="shared" si="1"/>
        <v>186.03076923076924</v>
      </c>
    </row>
    <row r="24" spans="1:6" x14ac:dyDescent="0.45">
      <c r="A24">
        <v>2009</v>
      </c>
      <c r="B24" t="s">
        <v>75</v>
      </c>
      <c r="C24">
        <f>SUMIFS(Leikskólar!D:D,Leikskólar!A:A,A24,Leikskólar!F:F,B24)</f>
        <v>1</v>
      </c>
      <c r="D24">
        <f>IFERROR(AVERAGEIFS(Leikskólar!E:E,Leikskólar!A:A,A24,Leikskólar!F:F,B24), 0)</f>
        <v>2090.6</v>
      </c>
      <c r="E24">
        <f t="shared" si="0"/>
        <v>2090.6</v>
      </c>
      <c r="F24">
        <f t="shared" si="1"/>
        <v>321.6307692307692</v>
      </c>
    </row>
    <row r="25" spans="1:6" x14ac:dyDescent="0.45">
      <c r="A25">
        <v>2010</v>
      </c>
      <c r="B25" t="s">
        <v>75</v>
      </c>
      <c r="C25">
        <f>SUMIFS(Leikskólar!D:D,Leikskólar!A:A,A25,Leikskólar!F:F,B25)</f>
        <v>1</v>
      </c>
      <c r="D25">
        <f>IFERROR(AVERAGEIFS(Leikskólar!E:E,Leikskólar!A:A,A25,Leikskólar!F:F,B25), 0)</f>
        <v>104.5</v>
      </c>
      <c r="E25">
        <f t="shared" si="0"/>
        <v>104.5</v>
      </c>
      <c r="F25">
        <f t="shared" si="1"/>
        <v>16.076923076923077</v>
      </c>
    </row>
    <row r="26" spans="1:6" x14ac:dyDescent="0.45">
      <c r="A26">
        <v>2011</v>
      </c>
      <c r="B26" t="s">
        <v>75</v>
      </c>
      <c r="C26">
        <f>SUMIFS(Leikskólar!D:D,Leikskólar!A:A,A26,Leikskólar!F:F,B26)</f>
        <v>0</v>
      </c>
      <c r="D26">
        <f>IFERROR(AVERAGEIFS(Leikskólar!E:E,Leikskólar!A:A,A26,Leikskólar!F:F,B26), 0)</f>
        <v>0</v>
      </c>
      <c r="E26">
        <f t="shared" si="0"/>
        <v>0</v>
      </c>
      <c r="F26">
        <f t="shared" si="1"/>
        <v>0</v>
      </c>
    </row>
    <row r="27" spans="1:6" x14ac:dyDescent="0.45">
      <c r="A27">
        <v>2012</v>
      </c>
      <c r="B27" t="s">
        <v>75</v>
      </c>
      <c r="C27">
        <f>SUMIFS(Leikskólar!D:D,Leikskólar!A:A,A27,Leikskólar!F:F,B27)</f>
        <v>0</v>
      </c>
      <c r="D27">
        <f>IFERROR(AVERAGEIFS(Leikskólar!E:E,Leikskólar!A:A,A27,Leikskólar!F:F,B27), 0)</f>
        <v>0</v>
      </c>
      <c r="E27">
        <f t="shared" si="0"/>
        <v>0</v>
      </c>
      <c r="F27">
        <f t="shared" si="1"/>
        <v>0</v>
      </c>
    </row>
    <row r="28" spans="1:6" x14ac:dyDescent="0.45">
      <c r="A28">
        <v>2013</v>
      </c>
      <c r="B28" t="s">
        <v>75</v>
      </c>
      <c r="C28">
        <f>SUMIFS(Leikskólar!D:D,Leikskólar!A:A,A28,Leikskólar!F:F,B28)</f>
        <v>0</v>
      </c>
      <c r="D28">
        <f>IFERROR(AVERAGEIFS(Leikskólar!E:E,Leikskólar!A:A,A28,Leikskólar!F:F,B28), 0)</f>
        <v>0</v>
      </c>
      <c r="E28">
        <f t="shared" si="0"/>
        <v>0</v>
      </c>
      <c r="F28">
        <f t="shared" si="1"/>
        <v>0</v>
      </c>
    </row>
    <row r="29" spans="1:6" x14ac:dyDescent="0.45">
      <c r="A29">
        <v>2014</v>
      </c>
      <c r="B29" t="s">
        <v>75</v>
      </c>
      <c r="C29">
        <f>SUMIFS(Leikskólar!D:D,Leikskólar!A:A,A29,Leikskólar!F:F,B29)</f>
        <v>0</v>
      </c>
      <c r="D29">
        <f>IFERROR(AVERAGEIFS(Leikskólar!E:E,Leikskólar!A:A,A29,Leikskólar!F:F,B29), 0)</f>
        <v>0</v>
      </c>
      <c r="E29">
        <f t="shared" si="0"/>
        <v>0</v>
      </c>
      <c r="F29">
        <f t="shared" si="1"/>
        <v>0</v>
      </c>
    </row>
    <row r="30" spans="1:6" x14ac:dyDescent="0.45">
      <c r="A30">
        <v>2015</v>
      </c>
      <c r="B30" t="s">
        <v>75</v>
      </c>
      <c r="C30">
        <f>SUMIFS(Leikskólar!D:D,Leikskólar!A:A,A30,Leikskólar!F:F,B30)</f>
        <v>0</v>
      </c>
      <c r="D30">
        <f>IFERROR(AVERAGEIFS(Leikskólar!E:E,Leikskólar!A:A,A30,Leikskólar!F:F,B30), 0)</f>
        <v>0</v>
      </c>
      <c r="E30">
        <f t="shared" si="0"/>
        <v>0</v>
      </c>
      <c r="F30">
        <f t="shared" si="1"/>
        <v>0</v>
      </c>
    </row>
    <row r="31" spans="1:6" x14ac:dyDescent="0.45">
      <c r="A31">
        <v>2016</v>
      </c>
      <c r="B31" t="s">
        <v>75</v>
      </c>
      <c r="C31">
        <f>SUMIFS(Leikskólar!D:D,Leikskólar!A:A,A31,Leikskólar!F:F,B31)</f>
        <v>0</v>
      </c>
      <c r="D31">
        <f>IFERROR(AVERAGEIFS(Leikskólar!E:E,Leikskólar!A:A,A31,Leikskólar!F:F,B31), 0)</f>
        <v>0</v>
      </c>
      <c r="E31">
        <f t="shared" si="0"/>
        <v>0</v>
      </c>
      <c r="F31">
        <f t="shared" si="1"/>
        <v>0</v>
      </c>
    </row>
    <row r="32" spans="1:6" x14ac:dyDescent="0.45">
      <c r="A32">
        <v>2017</v>
      </c>
      <c r="B32" t="s">
        <v>75</v>
      </c>
      <c r="C32">
        <f>SUMIFS(Leikskólar!D:D,Leikskólar!A:A,A32,Leikskólar!F:F,B32)</f>
        <v>0</v>
      </c>
      <c r="D32">
        <f>IFERROR(AVERAGEIFS(Leikskólar!E:E,Leikskólar!A:A,A32,Leikskólar!F:F,B32), 0)</f>
        <v>0</v>
      </c>
      <c r="E32">
        <f t="shared" si="0"/>
        <v>0</v>
      </c>
      <c r="F32">
        <f t="shared" si="1"/>
        <v>0</v>
      </c>
    </row>
    <row r="33" spans="1:6" x14ac:dyDescent="0.45">
      <c r="A33">
        <v>2018</v>
      </c>
      <c r="B33" t="s">
        <v>75</v>
      </c>
      <c r="C33">
        <f>SUMIFS(Leikskólar!D:D,Leikskólar!A:A,A33,Leikskólar!F:F,B33)</f>
        <v>0</v>
      </c>
      <c r="D33">
        <f>IFERROR(AVERAGEIFS(Leikskólar!E:E,Leikskólar!A:A,A33,Leikskólar!F:F,B33), 0)</f>
        <v>0</v>
      </c>
      <c r="E33">
        <f t="shared" si="0"/>
        <v>0</v>
      </c>
      <c r="F33">
        <f t="shared" si="1"/>
        <v>0</v>
      </c>
    </row>
    <row r="34" spans="1:6" x14ac:dyDescent="0.45">
      <c r="A34">
        <v>2019</v>
      </c>
      <c r="B34" t="s">
        <v>75</v>
      </c>
      <c r="C34">
        <f>SUMIFS(Leikskólar!D:D,Leikskólar!A:A,A34,Leikskólar!F:F,B34)</f>
        <v>1</v>
      </c>
      <c r="D34">
        <f>IFERROR(AVERAGEIFS(Leikskólar!E:E,Leikskólar!A:A,A34,Leikskólar!F:F,B34), 0)</f>
        <v>77.099999999999994</v>
      </c>
      <c r="E34">
        <f t="shared" si="0"/>
        <v>77.099999999999994</v>
      </c>
      <c r="F34">
        <f t="shared" si="1"/>
        <v>11.86153846153846</v>
      </c>
    </row>
    <row r="35" spans="1:6" x14ac:dyDescent="0.45">
      <c r="A35">
        <v>2020</v>
      </c>
      <c r="B35" t="s">
        <v>75</v>
      </c>
      <c r="C35">
        <f>SUMIFS(Leikskólar!D:D,Leikskólar!A:A,A35,Leikskólar!F:F,B35)</f>
        <v>0</v>
      </c>
      <c r="D35">
        <f>IFERROR(AVERAGEIFS(Leikskólar!E:E,Leikskólar!A:A,A35,Leikskólar!F:F,B35), 0)</f>
        <v>0</v>
      </c>
      <c r="E35">
        <f t="shared" si="0"/>
        <v>0</v>
      </c>
      <c r="F35">
        <f t="shared" si="1"/>
        <v>0</v>
      </c>
    </row>
    <row r="36" spans="1:6" x14ac:dyDescent="0.45">
      <c r="A36">
        <v>2021</v>
      </c>
      <c r="B36" t="s">
        <v>75</v>
      </c>
      <c r="C36">
        <f>SUMIFS(Leikskólar!D:D,Leikskólar!A:A,A36,Leikskólar!F:F,B36)</f>
        <v>0</v>
      </c>
      <c r="D36">
        <f>IFERROR(AVERAGEIFS(Leikskólar!E:E,Leikskólar!A:A,A36,Leikskólar!F:F,B36), 0)</f>
        <v>0</v>
      </c>
      <c r="E36">
        <f t="shared" si="0"/>
        <v>0</v>
      </c>
      <c r="F36">
        <f t="shared" si="1"/>
        <v>0</v>
      </c>
    </row>
    <row r="37" spans="1:6" x14ac:dyDescent="0.45">
      <c r="A37">
        <v>2022</v>
      </c>
      <c r="B37" t="s">
        <v>75</v>
      </c>
      <c r="C37">
        <f>SUMIFS(Leikskólar!D:D,Leikskólar!A:A,A37,Leikskólar!F:F,B37)</f>
        <v>0</v>
      </c>
      <c r="D37">
        <f>IFERROR(AVERAGEIFS(Leikskólar!E:E,Leikskólar!A:A,A37,Leikskólar!F:F,B37), 0)</f>
        <v>0</v>
      </c>
      <c r="E37">
        <f t="shared" si="0"/>
        <v>0</v>
      </c>
      <c r="F37">
        <f t="shared" si="1"/>
        <v>0</v>
      </c>
    </row>
    <row r="38" spans="1:6" x14ac:dyDescent="0.45">
      <c r="A38">
        <v>2023</v>
      </c>
      <c r="B38" t="s">
        <v>75</v>
      </c>
      <c r="C38">
        <f>SUMIFS(Leikskólar!D:D,Leikskólar!A:A,A38,Leikskólar!F:F,B38)</f>
        <v>1</v>
      </c>
      <c r="D38">
        <f>IFERROR(AVERAGEIFS(Leikskólar!E:E,Leikskólar!A:A,A38,Leikskólar!F:F,B38), 0)</f>
        <v>103.8</v>
      </c>
      <c r="E38">
        <f t="shared" si="0"/>
        <v>103.8</v>
      </c>
      <c r="F38">
        <f t="shared" si="1"/>
        <v>15.969230769230769</v>
      </c>
    </row>
    <row r="39" spans="1:6" x14ac:dyDescent="0.45">
      <c r="A39">
        <v>2024</v>
      </c>
      <c r="B39" t="s">
        <v>75</v>
      </c>
      <c r="C39">
        <f>SUMIFS(Leikskólar!D:D,Leikskólar!A:A,A39,Leikskólar!F:F,B39)</f>
        <v>1</v>
      </c>
      <c r="D39">
        <f>IFERROR(AVERAGEIFS(Leikskólar!E:E,Leikskólar!A:A,A39,Leikskólar!F:F,B39), 0)</f>
        <v>1135</v>
      </c>
      <c r="E39">
        <f t="shared" si="0"/>
        <v>1135</v>
      </c>
      <c r="F39">
        <f t="shared" si="1"/>
        <v>174.61538461538461</v>
      </c>
    </row>
    <row r="40" spans="1:6" x14ac:dyDescent="0.45">
      <c r="A40">
        <v>2006</v>
      </c>
      <c r="B40" t="s">
        <v>76</v>
      </c>
      <c r="C40">
        <f>SUMIFS(Leikskólar!D:D,Leikskólar!A:A,A40,Leikskólar!F:F,B40)</f>
        <v>0</v>
      </c>
      <c r="D40">
        <f>IFERROR(AVERAGEIFS(Leikskólar!E:E,Leikskólar!A:A,A40,Leikskólar!F:F,B40), 0)</f>
        <v>0</v>
      </c>
      <c r="E40">
        <f t="shared" si="0"/>
        <v>0</v>
      </c>
      <c r="F40">
        <f t="shared" si="1"/>
        <v>0</v>
      </c>
    </row>
    <row r="41" spans="1:6" x14ac:dyDescent="0.45">
      <c r="A41">
        <v>2007</v>
      </c>
      <c r="B41" t="s">
        <v>76</v>
      </c>
      <c r="C41">
        <f>SUMIFS(Leikskólar!D:D,Leikskólar!A:A,A41,Leikskólar!F:F,B41)</f>
        <v>2</v>
      </c>
      <c r="D41">
        <f>IFERROR(AVERAGEIFS(Leikskólar!E:E,Leikskólar!A:A,A41,Leikskólar!F:F,B41), 0)</f>
        <v>528.79999999999995</v>
      </c>
      <c r="E41">
        <f t="shared" si="0"/>
        <v>1057.5999999999999</v>
      </c>
      <c r="F41">
        <f t="shared" si="1"/>
        <v>162.7076923076923</v>
      </c>
    </row>
    <row r="42" spans="1:6" x14ac:dyDescent="0.45">
      <c r="A42">
        <v>2008</v>
      </c>
      <c r="B42" t="s">
        <v>76</v>
      </c>
      <c r="C42">
        <f>SUMIFS(Leikskólar!D:D,Leikskólar!A:A,A42,Leikskólar!F:F,B42)</f>
        <v>0</v>
      </c>
      <c r="D42">
        <f>IFERROR(AVERAGEIFS(Leikskólar!E:E,Leikskólar!A:A,A42,Leikskólar!F:F,B42), 0)</f>
        <v>0</v>
      </c>
      <c r="E42">
        <f t="shared" si="0"/>
        <v>0</v>
      </c>
      <c r="F42">
        <f t="shared" si="1"/>
        <v>0</v>
      </c>
    </row>
    <row r="43" spans="1:6" x14ac:dyDescent="0.45">
      <c r="A43">
        <v>2009</v>
      </c>
      <c r="B43" t="s">
        <v>76</v>
      </c>
      <c r="C43">
        <f>SUMIFS(Leikskólar!D:D,Leikskólar!A:A,A43,Leikskólar!F:F,B43)</f>
        <v>4</v>
      </c>
      <c r="D43">
        <f>IFERROR(AVERAGEIFS(Leikskólar!E:E,Leikskólar!A:A,A43,Leikskólar!F:F,B43), 0)</f>
        <v>654.42500000000007</v>
      </c>
      <c r="E43">
        <f t="shared" si="0"/>
        <v>2617.7000000000003</v>
      </c>
      <c r="F43">
        <f t="shared" si="1"/>
        <v>402.72307692307697</v>
      </c>
    </row>
    <row r="44" spans="1:6" x14ac:dyDescent="0.45">
      <c r="A44">
        <v>2010</v>
      </c>
      <c r="B44" t="s">
        <v>76</v>
      </c>
      <c r="C44">
        <f>SUMIFS(Leikskólar!D:D,Leikskólar!A:A,A44,Leikskólar!F:F,B44)</f>
        <v>0</v>
      </c>
      <c r="D44">
        <f>IFERROR(AVERAGEIFS(Leikskólar!E:E,Leikskólar!A:A,A44,Leikskólar!F:F,B44), 0)</f>
        <v>0</v>
      </c>
      <c r="E44">
        <f t="shared" si="0"/>
        <v>0</v>
      </c>
      <c r="F44">
        <f t="shared" si="1"/>
        <v>0</v>
      </c>
    </row>
    <row r="45" spans="1:6" x14ac:dyDescent="0.45">
      <c r="A45">
        <v>2011</v>
      </c>
      <c r="B45" t="s">
        <v>76</v>
      </c>
      <c r="C45">
        <f>SUMIFS(Leikskólar!D:D,Leikskólar!A:A,A45,Leikskólar!F:F,B45)</f>
        <v>0</v>
      </c>
      <c r="D45">
        <f>IFERROR(AVERAGEIFS(Leikskólar!E:E,Leikskólar!A:A,A45,Leikskólar!F:F,B45), 0)</f>
        <v>0</v>
      </c>
      <c r="E45">
        <f t="shared" si="0"/>
        <v>0</v>
      </c>
      <c r="F45">
        <f t="shared" si="1"/>
        <v>0</v>
      </c>
    </row>
    <row r="46" spans="1:6" x14ac:dyDescent="0.45">
      <c r="A46">
        <v>2012</v>
      </c>
      <c r="B46" t="s">
        <v>76</v>
      </c>
      <c r="C46">
        <f>SUMIFS(Leikskólar!D:D,Leikskólar!A:A,A46,Leikskólar!F:F,B46)</f>
        <v>0</v>
      </c>
      <c r="D46">
        <f>IFERROR(AVERAGEIFS(Leikskólar!E:E,Leikskólar!A:A,A46,Leikskólar!F:F,B46), 0)</f>
        <v>0</v>
      </c>
      <c r="E46">
        <f t="shared" si="0"/>
        <v>0</v>
      </c>
      <c r="F46">
        <f t="shared" si="1"/>
        <v>0</v>
      </c>
    </row>
    <row r="47" spans="1:6" x14ac:dyDescent="0.45">
      <c r="A47">
        <v>2013</v>
      </c>
      <c r="B47" t="s">
        <v>76</v>
      </c>
      <c r="C47">
        <f>SUMIFS(Leikskólar!D:D,Leikskólar!A:A,A47,Leikskólar!F:F,B47)</f>
        <v>0</v>
      </c>
      <c r="D47">
        <f>IFERROR(AVERAGEIFS(Leikskólar!E:E,Leikskólar!A:A,A47,Leikskólar!F:F,B47), 0)</f>
        <v>0</v>
      </c>
      <c r="E47">
        <f t="shared" si="0"/>
        <v>0</v>
      </c>
      <c r="F47">
        <f t="shared" si="1"/>
        <v>0</v>
      </c>
    </row>
    <row r="48" spans="1:6" x14ac:dyDescent="0.45">
      <c r="A48">
        <v>2014</v>
      </c>
      <c r="B48" t="s">
        <v>76</v>
      </c>
      <c r="C48">
        <f>SUMIFS(Leikskólar!D:D,Leikskólar!A:A,A48,Leikskólar!F:F,B48)</f>
        <v>0</v>
      </c>
      <c r="D48">
        <f>IFERROR(AVERAGEIFS(Leikskólar!E:E,Leikskólar!A:A,A48,Leikskólar!F:F,B48), 0)</f>
        <v>0</v>
      </c>
      <c r="E48">
        <f t="shared" si="0"/>
        <v>0</v>
      </c>
      <c r="F48">
        <f t="shared" si="1"/>
        <v>0</v>
      </c>
    </row>
    <row r="49" spans="1:6" x14ac:dyDescent="0.45">
      <c r="A49">
        <v>2015</v>
      </c>
      <c r="B49" t="s">
        <v>76</v>
      </c>
      <c r="C49">
        <f>SUMIFS(Leikskólar!D:D,Leikskólar!A:A,A49,Leikskólar!F:F,B49)</f>
        <v>0</v>
      </c>
      <c r="D49">
        <f>IFERROR(AVERAGEIFS(Leikskólar!E:E,Leikskólar!A:A,A49,Leikskólar!F:F,B49), 0)</f>
        <v>0</v>
      </c>
      <c r="E49">
        <f t="shared" si="0"/>
        <v>0</v>
      </c>
      <c r="F49">
        <f t="shared" si="1"/>
        <v>0</v>
      </c>
    </row>
    <row r="50" spans="1:6" x14ac:dyDescent="0.45">
      <c r="A50">
        <v>2016</v>
      </c>
      <c r="B50" t="s">
        <v>76</v>
      </c>
      <c r="C50">
        <f>SUMIFS(Leikskólar!D:D,Leikskólar!A:A,A50,Leikskólar!F:F,B50)</f>
        <v>0</v>
      </c>
      <c r="D50">
        <f>IFERROR(AVERAGEIFS(Leikskólar!E:E,Leikskólar!A:A,A50,Leikskólar!F:F,B50), 0)</f>
        <v>0</v>
      </c>
      <c r="E50">
        <f t="shared" si="0"/>
        <v>0</v>
      </c>
      <c r="F50">
        <f t="shared" si="1"/>
        <v>0</v>
      </c>
    </row>
    <row r="51" spans="1:6" x14ac:dyDescent="0.45">
      <c r="A51">
        <v>2017</v>
      </c>
      <c r="B51" t="s">
        <v>76</v>
      </c>
      <c r="C51">
        <f>SUMIFS(Leikskólar!D:D,Leikskólar!A:A,A51,Leikskólar!F:F,B51)</f>
        <v>0</v>
      </c>
      <c r="D51">
        <f>IFERROR(AVERAGEIFS(Leikskólar!E:E,Leikskólar!A:A,A51,Leikskólar!F:F,B51), 0)</f>
        <v>0</v>
      </c>
      <c r="E51">
        <f t="shared" si="0"/>
        <v>0</v>
      </c>
      <c r="F51">
        <f t="shared" si="1"/>
        <v>0</v>
      </c>
    </row>
    <row r="52" spans="1:6" x14ac:dyDescent="0.45">
      <c r="A52">
        <v>2018</v>
      </c>
      <c r="B52" t="s">
        <v>76</v>
      </c>
      <c r="C52">
        <f>SUMIFS(Leikskólar!D:D,Leikskólar!A:A,A52,Leikskólar!F:F,B52)</f>
        <v>0</v>
      </c>
      <c r="D52">
        <f>IFERROR(AVERAGEIFS(Leikskólar!E:E,Leikskólar!A:A,A52,Leikskólar!F:F,B52), 0)</f>
        <v>0</v>
      </c>
      <c r="E52">
        <f t="shared" si="0"/>
        <v>0</v>
      </c>
      <c r="F52">
        <f t="shared" si="1"/>
        <v>0</v>
      </c>
    </row>
    <row r="53" spans="1:6" x14ac:dyDescent="0.45">
      <c r="A53">
        <v>2019</v>
      </c>
      <c r="B53" t="s">
        <v>76</v>
      </c>
      <c r="C53">
        <f>SUMIFS(Leikskólar!D:D,Leikskólar!A:A,A53,Leikskólar!F:F,B53)</f>
        <v>0</v>
      </c>
      <c r="D53">
        <f>IFERROR(AVERAGEIFS(Leikskólar!E:E,Leikskólar!A:A,A53,Leikskólar!F:F,B53), 0)</f>
        <v>0</v>
      </c>
      <c r="E53">
        <f t="shared" si="0"/>
        <v>0</v>
      </c>
      <c r="F53">
        <f t="shared" si="1"/>
        <v>0</v>
      </c>
    </row>
    <row r="54" spans="1:6" x14ac:dyDescent="0.45">
      <c r="A54">
        <v>2020</v>
      </c>
      <c r="B54" t="s">
        <v>76</v>
      </c>
      <c r="C54">
        <f>SUMIFS(Leikskólar!D:D,Leikskólar!A:A,A54,Leikskólar!F:F,B54)</f>
        <v>1</v>
      </c>
      <c r="D54">
        <f>IFERROR(AVERAGEIFS(Leikskólar!E:E,Leikskólar!A:A,A54,Leikskólar!F:F,B54), 0)</f>
        <v>550.9</v>
      </c>
      <c r="E54">
        <f t="shared" si="0"/>
        <v>550.9</v>
      </c>
      <c r="F54">
        <f t="shared" si="1"/>
        <v>84.753846153846155</v>
      </c>
    </row>
    <row r="55" spans="1:6" x14ac:dyDescent="0.45">
      <c r="A55">
        <v>2021</v>
      </c>
      <c r="B55" t="s">
        <v>76</v>
      </c>
      <c r="C55">
        <f>SUMIFS(Leikskólar!D:D,Leikskólar!A:A,A55,Leikskólar!F:F,B55)</f>
        <v>0</v>
      </c>
      <c r="D55">
        <f>IFERROR(AVERAGEIFS(Leikskólar!E:E,Leikskólar!A:A,A55,Leikskólar!F:F,B55), 0)</f>
        <v>0</v>
      </c>
      <c r="E55">
        <f t="shared" si="0"/>
        <v>0</v>
      </c>
      <c r="F55">
        <f t="shared" si="1"/>
        <v>0</v>
      </c>
    </row>
    <row r="56" spans="1:6" x14ac:dyDescent="0.45">
      <c r="A56">
        <v>2022</v>
      </c>
      <c r="B56" t="s">
        <v>76</v>
      </c>
      <c r="C56">
        <f>SUMIFS(Leikskólar!D:D,Leikskólar!A:A,A56,Leikskólar!F:F,B56)</f>
        <v>0</v>
      </c>
      <c r="D56">
        <f>IFERROR(AVERAGEIFS(Leikskólar!E:E,Leikskólar!A:A,A56,Leikskólar!F:F,B56), 0)</f>
        <v>0</v>
      </c>
      <c r="E56">
        <f t="shared" si="0"/>
        <v>0</v>
      </c>
      <c r="F56">
        <f t="shared" si="1"/>
        <v>0</v>
      </c>
    </row>
    <row r="57" spans="1:6" x14ac:dyDescent="0.45">
      <c r="A57">
        <v>2023</v>
      </c>
      <c r="B57" t="s">
        <v>76</v>
      </c>
      <c r="C57">
        <f>SUMIFS(Leikskólar!D:D,Leikskólar!A:A,A57,Leikskólar!F:F,B57)</f>
        <v>1</v>
      </c>
      <c r="D57">
        <f>IFERROR(AVERAGEIFS(Leikskólar!E:E,Leikskólar!A:A,A57,Leikskólar!F:F,B57), 0)</f>
        <v>1565.3</v>
      </c>
      <c r="E57">
        <f t="shared" si="0"/>
        <v>1565.3</v>
      </c>
      <c r="F57">
        <f t="shared" si="1"/>
        <v>240.8153846153846</v>
      </c>
    </row>
    <row r="58" spans="1:6" x14ac:dyDescent="0.45">
      <c r="A58">
        <v>2024</v>
      </c>
      <c r="B58" t="s">
        <v>76</v>
      </c>
      <c r="C58">
        <f>SUMIFS(Leikskólar!D:D,Leikskólar!A:A,A58,Leikskólar!F:F,B58)</f>
        <v>0</v>
      </c>
      <c r="D58">
        <f>IFERROR(AVERAGEIFS(Leikskólar!E:E,Leikskólar!A:A,A58,Leikskólar!F:F,B58), 0)</f>
        <v>0</v>
      </c>
      <c r="E58">
        <f t="shared" si="0"/>
        <v>0</v>
      </c>
      <c r="F58">
        <f t="shared" si="1"/>
        <v>0</v>
      </c>
    </row>
    <row r="59" spans="1:6" x14ac:dyDescent="0.45">
      <c r="A59">
        <v>2006</v>
      </c>
      <c r="B59" t="s">
        <v>77</v>
      </c>
      <c r="C59">
        <f>SUMIFS(Leikskólar!D:D,Leikskólar!A:A,A59,Leikskólar!F:F,B59)</f>
        <v>0</v>
      </c>
      <c r="D59">
        <f>IFERROR(AVERAGEIFS(Leikskólar!E:E,Leikskólar!A:A,A59,Leikskólar!F:F,B59), 0)</f>
        <v>0</v>
      </c>
      <c r="E59">
        <f t="shared" si="0"/>
        <v>0</v>
      </c>
      <c r="F59">
        <f t="shared" si="1"/>
        <v>0</v>
      </c>
    </row>
    <row r="60" spans="1:6" x14ac:dyDescent="0.45">
      <c r="A60">
        <v>2007</v>
      </c>
      <c r="B60" t="s">
        <v>77</v>
      </c>
      <c r="C60">
        <f>SUMIFS(Leikskólar!D:D,Leikskólar!A:A,A60,Leikskólar!F:F,B60)</f>
        <v>0</v>
      </c>
      <c r="D60">
        <f>IFERROR(AVERAGEIFS(Leikskólar!E:E,Leikskólar!A:A,A60,Leikskólar!F:F,B60), 0)</f>
        <v>0</v>
      </c>
      <c r="E60">
        <f t="shared" si="0"/>
        <v>0</v>
      </c>
      <c r="F60">
        <f t="shared" si="1"/>
        <v>0</v>
      </c>
    </row>
    <row r="61" spans="1:6" x14ac:dyDescent="0.45">
      <c r="A61">
        <v>2008</v>
      </c>
      <c r="B61" t="s">
        <v>77</v>
      </c>
      <c r="C61">
        <f>SUMIFS(Leikskólar!D:D,Leikskólar!A:A,A61,Leikskólar!F:F,B61)</f>
        <v>0</v>
      </c>
      <c r="D61">
        <f>IFERROR(AVERAGEIFS(Leikskólar!E:E,Leikskólar!A:A,A61,Leikskólar!F:F,B61), 0)</f>
        <v>0</v>
      </c>
      <c r="E61">
        <f t="shared" si="0"/>
        <v>0</v>
      </c>
      <c r="F61">
        <f t="shared" si="1"/>
        <v>0</v>
      </c>
    </row>
    <row r="62" spans="1:6" x14ac:dyDescent="0.45">
      <c r="A62">
        <v>2009</v>
      </c>
      <c r="B62" t="s">
        <v>77</v>
      </c>
      <c r="C62">
        <f>SUMIFS(Leikskólar!D:D,Leikskólar!A:A,A62,Leikskólar!F:F,B62)</f>
        <v>0</v>
      </c>
      <c r="D62">
        <f>IFERROR(AVERAGEIFS(Leikskólar!E:E,Leikskólar!A:A,A62,Leikskólar!F:F,B62), 0)</f>
        <v>0</v>
      </c>
      <c r="E62">
        <f t="shared" si="0"/>
        <v>0</v>
      </c>
      <c r="F62">
        <f t="shared" si="1"/>
        <v>0</v>
      </c>
    </row>
    <row r="63" spans="1:6" x14ac:dyDescent="0.45">
      <c r="A63">
        <v>2010</v>
      </c>
      <c r="B63" t="s">
        <v>77</v>
      </c>
      <c r="C63">
        <f>SUMIFS(Leikskólar!D:D,Leikskólar!A:A,A63,Leikskólar!F:F,B63)</f>
        <v>0</v>
      </c>
      <c r="D63">
        <f>IFERROR(AVERAGEIFS(Leikskólar!E:E,Leikskólar!A:A,A63,Leikskólar!F:F,B63), 0)</f>
        <v>0</v>
      </c>
      <c r="E63">
        <f t="shared" si="0"/>
        <v>0</v>
      </c>
      <c r="F63">
        <f t="shared" si="1"/>
        <v>0</v>
      </c>
    </row>
    <row r="64" spans="1:6" x14ac:dyDescent="0.45">
      <c r="A64">
        <v>2011</v>
      </c>
      <c r="B64" t="s">
        <v>77</v>
      </c>
      <c r="C64">
        <f>SUMIFS(Leikskólar!D:D,Leikskólar!A:A,A64,Leikskólar!F:F,B64)</f>
        <v>0</v>
      </c>
      <c r="D64">
        <f>IFERROR(AVERAGEIFS(Leikskólar!E:E,Leikskólar!A:A,A64,Leikskólar!F:F,B64), 0)</f>
        <v>0</v>
      </c>
      <c r="E64">
        <f t="shared" si="0"/>
        <v>0</v>
      </c>
      <c r="F64">
        <f t="shared" si="1"/>
        <v>0</v>
      </c>
    </row>
    <row r="65" spans="1:6" x14ac:dyDescent="0.45">
      <c r="A65">
        <v>2012</v>
      </c>
      <c r="B65" t="s">
        <v>77</v>
      </c>
      <c r="C65">
        <f>SUMIFS(Leikskólar!D:D,Leikskólar!A:A,A65,Leikskólar!F:F,B65)</f>
        <v>0</v>
      </c>
      <c r="D65">
        <f>IFERROR(AVERAGEIFS(Leikskólar!E:E,Leikskólar!A:A,A65,Leikskólar!F:F,B65), 0)</f>
        <v>0</v>
      </c>
      <c r="E65">
        <f t="shared" si="0"/>
        <v>0</v>
      </c>
      <c r="F65">
        <f t="shared" si="1"/>
        <v>0</v>
      </c>
    </row>
    <row r="66" spans="1:6" x14ac:dyDescent="0.45">
      <c r="A66">
        <v>2013</v>
      </c>
      <c r="B66" t="s">
        <v>77</v>
      </c>
      <c r="C66">
        <f>SUMIFS(Leikskólar!D:D,Leikskólar!A:A,A66,Leikskólar!F:F,B66)</f>
        <v>0</v>
      </c>
      <c r="D66">
        <f>IFERROR(AVERAGEIFS(Leikskólar!E:E,Leikskólar!A:A,A66,Leikskólar!F:F,B66), 0)</f>
        <v>0</v>
      </c>
      <c r="E66">
        <f t="shared" si="0"/>
        <v>0</v>
      </c>
      <c r="F66">
        <f t="shared" si="1"/>
        <v>0</v>
      </c>
    </row>
    <row r="67" spans="1:6" x14ac:dyDescent="0.45">
      <c r="A67">
        <v>2014</v>
      </c>
      <c r="B67" t="s">
        <v>77</v>
      </c>
      <c r="C67">
        <f>SUMIFS(Leikskólar!D:D,Leikskólar!A:A,A67,Leikskólar!F:F,B67)</f>
        <v>0</v>
      </c>
      <c r="D67">
        <f>IFERROR(AVERAGEIFS(Leikskólar!E:E,Leikskólar!A:A,A67,Leikskólar!F:F,B67), 0)</f>
        <v>0</v>
      </c>
      <c r="E67">
        <f t="shared" ref="E67:E130" si="2">C67*D67</f>
        <v>0</v>
      </c>
      <c r="F67">
        <f t="shared" ref="F67:F130" si="3">E67/6.5</f>
        <v>0</v>
      </c>
    </row>
    <row r="68" spans="1:6" x14ac:dyDescent="0.45">
      <c r="A68">
        <v>2015</v>
      </c>
      <c r="B68" t="s">
        <v>77</v>
      </c>
      <c r="C68">
        <f>SUMIFS(Leikskólar!D:D,Leikskólar!A:A,A68,Leikskólar!F:F,B68)</f>
        <v>0</v>
      </c>
      <c r="D68">
        <f>IFERROR(AVERAGEIFS(Leikskólar!E:E,Leikskólar!A:A,A68,Leikskólar!F:F,B68), 0)</f>
        <v>0</v>
      </c>
      <c r="E68">
        <f t="shared" si="2"/>
        <v>0</v>
      </c>
      <c r="F68">
        <f t="shared" si="3"/>
        <v>0</v>
      </c>
    </row>
    <row r="69" spans="1:6" x14ac:dyDescent="0.45">
      <c r="A69">
        <v>2016</v>
      </c>
      <c r="B69" t="s">
        <v>77</v>
      </c>
      <c r="C69">
        <f>SUMIFS(Leikskólar!D:D,Leikskólar!A:A,A69,Leikskólar!F:F,B69)</f>
        <v>0</v>
      </c>
      <c r="D69">
        <f>IFERROR(AVERAGEIFS(Leikskólar!E:E,Leikskólar!A:A,A69,Leikskólar!F:F,B69), 0)</f>
        <v>0</v>
      </c>
      <c r="E69">
        <f t="shared" si="2"/>
        <v>0</v>
      </c>
      <c r="F69">
        <f t="shared" si="3"/>
        <v>0</v>
      </c>
    </row>
    <row r="70" spans="1:6" x14ac:dyDescent="0.45">
      <c r="A70">
        <v>2017</v>
      </c>
      <c r="B70" t="s">
        <v>77</v>
      </c>
      <c r="C70">
        <f>SUMIFS(Leikskólar!D:D,Leikskólar!A:A,A70,Leikskólar!F:F,B70)</f>
        <v>0</v>
      </c>
      <c r="D70">
        <f>IFERROR(AVERAGEIFS(Leikskólar!E:E,Leikskólar!A:A,A70,Leikskólar!F:F,B70), 0)</f>
        <v>0</v>
      </c>
      <c r="E70">
        <f t="shared" si="2"/>
        <v>0</v>
      </c>
      <c r="F70">
        <f t="shared" si="3"/>
        <v>0</v>
      </c>
    </row>
    <row r="71" spans="1:6" x14ac:dyDescent="0.45">
      <c r="A71">
        <v>2018</v>
      </c>
      <c r="B71" t="s">
        <v>77</v>
      </c>
      <c r="C71">
        <f>SUMIFS(Leikskólar!D:D,Leikskólar!A:A,A71,Leikskólar!F:F,B71)</f>
        <v>0</v>
      </c>
      <c r="D71">
        <f>IFERROR(AVERAGEIFS(Leikskólar!E:E,Leikskólar!A:A,A71,Leikskólar!F:F,B71), 0)</f>
        <v>0</v>
      </c>
      <c r="E71">
        <f t="shared" si="2"/>
        <v>0</v>
      </c>
      <c r="F71">
        <f t="shared" si="3"/>
        <v>0</v>
      </c>
    </row>
    <row r="72" spans="1:6" x14ac:dyDescent="0.45">
      <c r="A72">
        <v>2019</v>
      </c>
      <c r="B72" t="s">
        <v>77</v>
      </c>
      <c r="C72">
        <f>SUMIFS(Leikskólar!D:D,Leikskólar!A:A,A72,Leikskólar!F:F,B72)</f>
        <v>0</v>
      </c>
      <c r="D72">
        <f>IFERROR(AVERAGEIFS(Leikskólar!E:E,Leikskólar!A:A,A72,Leikskólar!F:F,B72), 0)</f>
        <v>0</v>
      </c>
      <c r="E72">
        <f t="shared" si="2"/>
        <v>0</v>
      </c>
      <c r="F72">
        <f t="shared" si="3"/>
        <v>0</v>
      </c>
    </row>
    <row r="73" spans="1:6" x14ac:dyDescent="0.45">
      <c r="A73">
        <v>2020</v>
      </c>
      <c r="B73" t="s">
        <v>77</v>
      </c>
      <c r="C73">
        <f>SUMIFS(Leikskólar!D:D,Leikskólar!A:A,A73,Leikskólar!F:F,B73)</f>
        <v>1</v>
      </c>
      <c r="D73">
        <f>IFERROR(AVERAGEIFS(Leikskólar!E:E,Leikskólar!A:A,A73,Leikskólar!F:F,B73), 0)</f>
        <v>357.4</v>
      </c>
      <c r="E73">
        <f t="shared" si="2"/>
        <v>357.4</v>
      </c>
      <c r="F73">
        <f t="shared" si="3"/>
        <v>54.984615384615381</v>
      </c>
    </row>
    <row r="74" spans="1:6" x14ac:dyDescent="0.45">
      <c r="A74">
        <v>2021</v>
      </c>
      <c r="B74" t="s">
        <v>77</v>
      </c>
      <c r="C74">
        <f>SUMIFS(Leikskólar!D:D,Leikskólar!A:A,A74,Leikskólar!F:F,B74)</f>
        <v>0</v>
      </c>
      <c r="D74">
        <f>IFERROR(AVERAGEIFS(Leikskólar!E:E,Leikskólar!A:A,A74,Leikskólar!F:F,B74), 0)</f>
        <v>0</v>
      </c>
      <c r="E74">
        <f t="shared" si="2"/>
        <v>0</v>
      </c>
      <c r="F74">
        <f t="shared" si="3"/>
        <v>0</v>
      </c>
    </row>
    <row r="75" spans="1:6" x14ac:dyDescent="0.45">
      <c r="A75">
        <v>2022</v>
      </c>
      <c r="B75" t="s">
        <v>77</v>
      </c>
      <c r="C75">
        <f>SUMIFS(Leikskólar!D:D,Leikskólar!A:A,A75,Leikskólar!F:F,B75)</f>
        <v>0</v>
      </c>
      <c r="D75">
        <f>IFERROR(AVERAGEIFS(Leikskólar!E:E,Leikskólar!A:A,A75,Leikskólar!F:F,B75), 0)</f>
        <v>0</v>
      </c>
      <c r="E75">
        <f t="shared" si="2"/>
        <v>0</v>
      </c>
      <c r="F75">
        <f t="shared" si="3"/>
        <v>0</v>
      </c>
    </row>
    <row r="76" spans="1:6" x14ac:dyDescent="0.45">
      <c r="A76">
        <v>2023</v>
      </c>
      <c r="B76" t="s">
        <v>77</v>
      </c>
      <c r="C76">
        <f>SUMIFS(Leikskólar!D:D,Leikskólar!A:A,A76,Leikskólar!F:F,B76)</f>
        <v>0</v>
      </c>
      <c r="D76">
        <f>IFERROR(AVERAGEIFS(Leikskólar!E:E,Leikskólar!A:A,A76,Leikskólar!F:F,B76), 0)</f>
        <v>0</v>
      </c>
      <c r="E76">
        <f t="shared" si="2"/>
        <v>0</v>
      </c>
      <c r="F76">
        <f t="shared" si="3"/>
        <v>0</v>
      </c>
    </row>
    <row r="77" spans="1:6" x14ac:dyDescent="0.45">
      <c r="A77">
        <v>2024</v>
      </c>
      <c r="B77" t="s">
        <v>77</v>
      </c>
      <c r="C77">
        <f>SUMIFS(Leikskólar!D:D,Leikskólar!A:A,A77,Leikskólar!F:F,B77)</f>
        <v>0</v>
      </c>
      <c r="D77">
        <f>IFERROR(AVERAGEIFS(Leikskólar!E:E,Leikskólar!A:A,A77,Leikskólar!F:F,B77), 0)</f>
        <v>0</v>
      </c>
      <c r="E77">
        <f t="shared" si="2"/>
        <v>0</v>
      </c>
      <c r="F77">
        <f t="shared" si="3"/>
        <v>0</v>
      </c>
    </row>
    <row r="78" spans="1:6" x14ac:dyDescent="0.45">
      <c r="A78">
        <v>2006</v>
      </c>
      <c r="B78" t="s">
        <v>78</v>
      </c>
      <c r="C78">
        <f>SUMIFS(Leikskólar!D:D,Leikskólar!A:A,A78,Leikskólar!F:F,B78)</f>
        <v>0</v>
      </c>
      <c r="D78">
        <f>IFERROR(AVERAGEIFS(Leikskólar!E:E,Leikskólar!A:A,A78,Leikskólar!F:F,B78), 0)</f>
        <v>0</v>
      </c>
      <c r="E78">
        <f t="shared" si="2"/>
        <v>0</v>
      </c>
      <c r="F78">
        <f t="shared" si="3"/>
        <v>0</v>
      </c>
    </row>
    <row r="79" spans="1:6" x14ac:dyDescent="0.45">
      <c r="A79">
        <v>2007</v>
      </c>
      <c r="B79" t="s">
        <v>78</v>
      </c>
      <c r="C79">
        <f>SUMIFS(Leikskólar!D:D,Leikskólar!A:A,A79,Leikskólar!F:F,B79)</f>
        <v>0</v>
      </c>
      <c r="D79">
        <f>IFERROR(AVERAGEIFS(Leikskólar!E:E,Leikskólar!A:A,A79,Leikskólar!F:F,B79), 0)</f>
        <v>0</v>
      </c>
      <c r="E79">
        <f t="shared" si="2"/>
        <v>0</v>
      </c>
      <c r="F79">
        <f t="shared" si="3"/>
        <v>0</v>
      </c>
    </row>
    <row r="80" spans="1:6" x14ac:dyDescent="0.45">
      <c r="A80">
        <v>2008</v>
      </c>
      <c r="B80" t="s">
        <v>78</v>
      </c>
      <c r="C80">
        <f>SUMIFS(Leikskólar!D:D,Leikskólar!A:A,A80,Leikskólar!F:F,B80)</f>
        <v>1</v>
      </c>
      <c r="D80">
        <f>IFERROR(AVERAGEIFS(Leikskólar!E:E,Leikskólar!A:A,A80,Leikskólar!F:F,B80), 0)</f>
        <v>256.10000000000002</v>
      </c>
      <c r="E80">
        <f t="shared" si="2"/>
        <v>256.10000000000002</v>
      </c>
      <c r="F80">
        <f t="shared" si="3"/>
        <v>39.400000000000006</v>
      </c>
    </row>
    <row r="81" spans="1:6" x14ac:dyDescent="0.45">
      <c r="A81">
        <v>2009</v>
      </c>
      <c r="B81" t="s">
        <v>78</v>
      </c>
      <c r="C81">
        <f>SUMIFS(Leikskólar!D:D,Leikskólar!A:A,A81,Leikskólar!F:F,B81)</f>
        <v>0</v>
      </c>
      <c r="D81">
        <f>IFERROR(AVERAGEIFS(Leikskólar!E:E,Leikskólar!A:A,A81,Leikskólar!F:F,B81), 0)</f>
        <v>0</v>
      </c>
      <c r="E81">
        <f t="shared" si="2"/>
        <v>0</v>
      </c>
      <c r="F81">
        <f t="shared" si="3"/>
        <v>0</v>
      </c>
    </row>
    <row r="82" spans="1:6" x14ac:dyDescent="0.45">
      <c r="A82">
        <v>2010</v>
      </c>
      <c r="B82" t="s">
        <v>78</v>
      </c>
      <c r="C82">
        <f>SUMIFS(Leikskólar!D:D,Leikskólar!A:A,A82,Leikskólar!F:F,B82)</f>
        <v>0</v>
      </c>
      <c r="D82">
        <f>IFERROR(AVERAGEIFS(Leikskólar!E:E,Leikskólar!A:A,A82,Leikskólar!F:F,B82), 0)</f>
        <v>0</v>
      </c>
      <c r="E82">
        <f t="shared" si="2"/>
        <v>0</v>
      </c>
      <c r="F82">
        <f t="shared" si="3"/>
        <v>0</v>
      </c>
    </row>
    <row r="83" spans="1:6" x14ac:dyDescent="0.45">
      <c r="A83">
        <v>2011</v>
      </c>
      <c r="B83" t="s">
        <v>78</v>
      </c>
      <c r="C83">
        <f>SUMIFS(Leikskólar!D:D,Leikskólar!A:A,A83,Leikskólar!F:F,B83)</f>
        <v>1</v>
      </c>
      <c r="D83">
        <f>IFERROR(AVERAGEIFS(Leikskólar!E:E,Leikskólar!A:A,A83,Leikskólar!F:F,B83), 0)</f>
        <v>1086.4000000000001</v>
      </c>
      <c r="E83">
        <f t="shared" si="2"/>
        <v>1086.4000000000001</v>
      </c>
      <c r="F83">
        <f t="shared" si="3"/>
        <v>167.13846153846154</v>
      </c>
    </row>
    <row r="84" spans="1:6" x14ac:dyDescent="0.45">
      <c r="A84">
        <v>2012</v>
      </c>
      <c r="B84" t="s">
        <v>78</v>
      </c>
      <c r="C84">
        <f>SUMIFS(Leikskólar!D:D,Leikskólar!A:A,A84,Leikskólar!F:F,B84)</f>
        <v>0</v>
      </c>
      <c r="D84">
        <f>IFERROR(AVERAGEIFS(Leikskólar!E:E,Leikskólar!A:A,A84,Leikskólar!F:F,B84), 0)</f>
        <v>0</v>
      </c>
      <c r="E84">
        <f t="shared" si="2"/>
        <v>0</v>
      </c>
      <c r="F84">
        <f t="shared" si="3"/>
        <v>0</v>
      </c>
    </row>
    <row r="85" spans="1:6" x14ac:dyDescent="0.45">
      <c r="A85">
        <v>2013</v>
      </c>
      <c r="B85" t="s">
        <v>78</v>
      </c>
      <c r="C85">
        <f>SUMIFS(Leikskólar!D:D,Leikskólar!A:A,A85,Leikskólar!F:F,B85)</f>
        <v>0</v>
      </c>
      <c r="D85">
        <f>IFERROR(AVERAGEIFS(Leikskólar!E:E,Leikskólar!A:A,A85,Leikskólar!F:F,B85), 0)</f>
        <v>0</v>
      </c>
      <c r="E85">
        <f t="shared" si="2"/>
        <v>0</v>
      </c>
      <c r="F85">
        <f t="shared" si="3"/>
        <v>0</v>
      </c>
    </row>
    <row r="86" spans="1:6" x14ac:dyDescent="0.45">
      <c r="A86">
        <v>2014</v>
      </c>
      <c r="B86" t="s">
        <v>78</v>
      </c>
      <c r="C86">
        <f>SUMIFS(Leikskólar!D:D,Leikskólar!A:A,A86,Leikskólar!F:F,B86)</f>
        <v>0</v>
      </c>
      <c r="D86">
        <f>IFERROR(AVERAGEIFS(Leikskólar!E:E,Leikskólar!A:A,A86,Leikskólar!F:F,B86), 0)</f>
        <v>0</v>
      </c>
      <c r="E86">
        <f t="shared" si="2"/>
        <v>0</v>
      </c>
      <c r="F86">
        <f t="shared" si="3"/>
        <v>0</v>
      </c>
    </row>
    <row r="87" spans="1:6" x14ac:dyDescent="0.45">
      <c r="A87">
        <v>2015</v>
      </c>
      <c r="B87" t="s">
        <v>78</v>
      </c>
      <c r="C87">
        <f>SUMIFS(Leikskólar!D:D,Leikskólar!A:A,A87,Leikskólar!F:F,B87)</f>
        <v>0</v>
      </c>
      <c r="D87">
        <f>IFERROR(AVERAGEIFS(Leikskólar!E:E,Leikskólar!A:A,A87,Leikskólar!F:F,B87), 0)</f>
        <v>0</v>
      </c>
      <c r="E87">
        <f t="shared" si="2"/>
        <v>0</v>
      </c>
      <c r="F87">
        <f t="shared" si="3"/>
        <v>0</v>
      </c>
    </row>
    <row r="88" spans="1:6" x14ac:dyDescent="0.45">
      <c r="A88">
        <v>2016</v>
      </c>
      <c r="B88" t="s">
        <v>78</v>
      </c>
      <c r="C88">
        <f>SUMIFS(Leikskólar!D:D,Leikskólar!A:A,A88,Leikskólar!F:F,B88)</f>
        <v>0</v>
      </c>
      <c r="D88">
        <f>IFERROR(AVERAGEIFS(Leikskólar!E:E,Leikskólar!A:A,A88,Leikskólar!F:F,B88), 0)</f>
        <v>0</v>
      </c>
      <c r="E88">
        <f t="shared" si="2"/>
        <v>0</v>
      </c>
      <c r="F88">
        <f t="shared" si="3"/>
        <v>0</v>
      </c>
    </row>
    <row r="89" spans="1:6" x14ac:dyDescent="0.45">
      <c r="A89">
        <v>2017</v>
      </c>
      <c r="B89" t="s">
        <v>78</v>
      </c>
      <c r="C89">
        <f>SUMIFS(Leikskólar!D:D,Leikskólar!A:A,A89,Leikskólar!F:F,B89)</f>
        <v>0</v>
      </c>
      <c r="D89">
        <f>IFERROR(AVERAGEIFS(Leikskólar!E:E,Leikskólar!A:A,A89,Leikskólar!F:F,B89), 0)</f>
        <v>0</v>
      </c>
      <c r="E89">
        <f t="shared" si="2"/>
        <v>0</v>
      </c>
      <c r="F89">
        <f t="shared" si="3"/>
        <v>0</v>
      </c>
    </row>
    <row r="90" spans="1:6" x14ac:dyDescent="0.45">
      <c r="A90">
        <v>2018</v>
      </c>
      <c r="B90" t="s">
        <v>78</v>
      </c>
      <c r="C90">
        <f>SUMIFS(Leikskólar!D:D,Leikskólar!A:A,A90,Leikskólar!F:F,B90)</f>
        <v>0</v>
      </c>
      <c r="D90">
        <f>IFERROR(AVERAGEIFS(Leikskólar!E:E,Leikskólar!A:A,A90,Leikskólar!F:F,B90), 0)</f>
        <v>0</v>
      </c>
      <c r="E90">
        <f t="shared" si="2"/>
        <v>0</v>
      </c>
      <c r="F90">
        <f t="shared" si="3"/>
        <v>0</v>
      </c>
    </row>
    <row r="91" spans="1:6" x14ac:dyDescent="0.45">
      <c r="A91">
        <v>2019</v>
      </c>
      <c r="B91" t="s">
        <v>78</v>
      </c>
      <c r="C91">
        <f>SUMIFS(Leikskólar!D:D,Leikskólar!A:A,A91,Leikskólar!F:F,B91)</f>
        <v>0</v>
      </c>
      <c r="D91">
        <f>IFERROR(AVERAGEIFS(Leikskólar!E:E,Leikskólar!A:A,A91,Leikskólar!F:F,B91), 0)</f>
        <v>0</v>
      </c>
      <c r="E91">
        <f t="shared" si="2"/>
        <v>0</v>
      </c>
      <c r="F91">
        <f t="shared" si="3"/>
        <v>0</v>
      </c>
    </row>
    <row r="92" spans="1:6" x14ac:dyDescent="0.45">
      <c r="A92">
        <v>2020</v>
      </c>
      <c r="B92" t="s">
        <v>78</v>
      </c>
      <c r="C92">
        <f>SUMIFS(Leikskólar!D:D,Leikskólar!A:A,A92,Leikskólar!F:F,B92)</f>
        <v>0</v>
      </c>
      <c r="D92">
        <f>IFERROR(AVERAGEIFS(Leikskólar!E:E,Leikskólar!A:A,A92,Leikskólar!F:F,B92), 0)</f>
        <v>0</v>
      </c>
      <c r="E92">
        <f t="shared" si="2"/>
        <v>0</v>
      </c>
      <c r="F92">
        <f t="shared" si="3"/>
        <v>0</v>
      </c>
    </row>
    <row r="93" spans="1:6" x14ac:dyDescent="0.45">
      <c r="A93">
        <v>2021</v>
      </c>
      <c r="B93" t="s">
        <v>78</v>
      </c>
      <c r="C93">
        <f>SUMIFS(Leikskólar!D:D,Leikskólar!A:A,A93,Leikskólar!F:F,B93)</f>
        <v>0</v>
      </c>
      <c r="D93">
        <f>IFERROR(AVERAGEIFS(Leikskólar!E:E,Leikskólar!A:A,A93,Leikskólar!F:F,B93), 0)</f>
        <v>0</v>
      </c>
      <c r="E93">
        <f t="shared" si="2"/>
        <v>0</v>
      </c>
      <c r="F93">
        <f t="shared" si="3"/>
        <v>0</v>
      </c>
    </row>
    <row r="94" spans="1:6" x14ac:dyDescent="0.45">
      <c r="A94">
        <v>2022</v>
      </c>
      <c r="B94" t="s">
        <v>78</v>
      </c>
      <c r="C94">
        <f>SUMIFS(Leikskólar!D:D,Leikskólar!A:A,A94,Leikskólar!F:F,B94)</f>
        <v>2</v>
      </c>
      <c r="D94">
        <f>IFERROR(AVERAGEIFS(Leikskólar!E:E,Leikskólar!A:A,A94,Leikskólar!F:F,B94), 0)</f>
        <v>257.2</v>
      </c>
      <c r="E94">
        <f t="shared" si="2"/>
        <v>514.4</v>
      </c>
      <c r="F94">
        <f t="shared" si="3"/>
        <v>79.138461538461542</v>
      </c>
    </row>
    <row r="95" spans="1:6" x14ac:dyDescent="0.45">
      <c r="A95">
        <v>2023</v>
      </c>
      <c r="B95" t="s">
        <v>78</v>
      </c>
      <c r="C95">
        <f>SUMIFS(Leikskólar!D:D,Leikskólar!A:A,A95,Leikskólar!F:F,B95)</f>
        <v>0</v>
      </c>
      <c r="D95">
        <f>IFERROR(AVERAGEIFS(Leikskólar!E:E,Leikskólar!A:A,A95,Leikskólar!F:F,B95), 0)</f>
        <v>0</v>
      </c>
      <c r="E95">
        <f t="shared" si="2"/>
        <v>0</v>
      </c>
      <c r="F95">
        <f t="shared" si="3"/>
        <v>0</v>
      </c>
    </row>
    <row r="96" spans="1:6" x14ac:dyDescent="0.45">
      <c r="A96">
        <v>2024</v>
      </c>
      <c r="B96" t="s">
        <v>78</v>
      </c>
      <c r="C96">
        <f>SUMIFS(Leikskólar!D:D,Leikskólar!A:A,A96,Leikskólar!F:F,B96)</f>
        <v>0</v>
      </c>
      <c r="D96">
        <f>IFERROR(AVERAGEIFS(Leikskólar!E:E,Leikskólar!A:A,A96,Leikskólar!F:F,B96), 0)</f>
        <v>0</v>
      </c>
      <c r="E96">
        <f t="shared" si="2"/>
        <v>0</v>
      </c>
      <c r="F96">
        <f t="shared" si="3"/>
        <v>0</v>
      </c>
    </row>
    <row r="97" spans="1:6" x14ac:dyDescent="0.45">
      <c r="A97">
        <v>2006</v>
      </c>
      <c r="B97" t="s">
        <v>79</v>
      </c>
      <c r="C97">
        <f>SUMIFS(Leikskólar!D:D,Leikskólar!A:A,A97,Leikskólar!F:F,B97)</f>
        <v>2</v>
      </c>
      <c r="D97">
        <f>IFERROR(AVERAGEIFS(Leikskólar!E:E,Leikskólar!A:A,A97,Leikskólar!F:F,B97), 0)</f>
        <v>584.4</v>
      </c>
      <c r="E97">
        <f t="shared" si="2"/>
        <v>1168.8</v>
      </c>
      <c r="F97">
        <f t="shared" si="3"/>
        <v>179.8153846153846</v>
      </c>
    </row>
    <row r="98" spans="1:6" x14ac:dyDescent="0.45">
      <c r="A98">
        <v>2007</v>
      </c>
      <c r="B98" t="s">
        <v>79</v>
      </c>
      <c r="C98">
        <f>SUMIFS(Leikskólar!D:D,Leikskólar!A:A,A98,Leikskólar!F:F,B98)</f>
        <v>0</v>
      </c>
      <c r="D98">
        <f>IFERROR(AVERAGEIFS(Leikskólar!E:E,Leikskólar!A:A,A98,Leikskólar!F:F,B98), 0)</f>
        <v>0</v>
      </c>
      <c r="E98">
        <f t="shared" si="2"/>
        <v>0</v>
      </c>
      <c r="F98">
        <f t="shared" si="3"/>
        <v>0</v>
      </c>
    </row>
    <row r="99" spans="1:6" x14ac:dyDescent="0.45">
      <c r="A99">
        <v>2008</v>
      </c>
      <c r="B99" t="s">
        <v>79</v>
      </c>
      <c r="C99">
        <f>SUMIFS(Leikskólar!D:D,Leikskólar!A:A,A99,Leikskólar!F:F,B99)</f>
        <v>0</v>
      </c>
      <c r="D99">
        <f>IFERROR(AVERAGEIFS(Leikskólar!E:E,Leikskólar!A:A,A99,Leikskólar!F:F,B99), 0)</f>
        <v>0</v>
      </c>
      <c r="E99">
        <f t="shared" si="2"/>
        <v>0</v>
      </c>
      <c r="F99">
        <f t="shared" si="3"/>
        <v>0</v>
      </c>
    </row>
    <row r="100" spans="1:6" x14ac:dyDescent="0.45">
      <c r="A100">
        <v>2009</v>
      </c>
      <c r="B100" t="s">
        <v>79</v>
      </c>
      <c r="C100">
        <f>SUMIFS(Leikskólar!D:D,Leikskólar!A:A,A100,Leikskólar!F:F,B100)</f>
        <v>0</v>
      </c>
      <c r="D100">
        <f>IFERROR(AVERAGEIFS(Leikskólar!E:E,Leikskólar!A:A,A100,Leikskólar!F:F,B100), 0)</f>
        <v>0</v>
      </c>
      <c r="E100">
        <f t="shared" si="2"/>
        <v>0</v>
      </c>
      <c r="F100">
        <f t="shared" si="3"/>
        <v>0</v>
      </c>
    </row>
    <row r="101" spans="1:6" x14ac:dyDescent="0.45">
      <c r="A101">
        <v>2010</v>
      </c>
      <c r="B101" t="s">
        <v>79</v>
      </c>
      <c r="C101">
        <f>SUMIFS(Leikskólar!D:D,Leikskólar!A:A,A101,Leikskólar!F:F,B101)</f>
        <v>0</v>
      </c>
      <c r="D101">
        <f>IFERROR(AVERAGEIFS(Leikskólar!E:E,Leikskólar!A:A,A101,Leikskólar!F:F,B101), 0)</f>
        <v>0</v>
      </c>
      <c r="E101">
        <f t="shared" si="2"/>
        <v>0</v>
      </c>
      <c r="F101">
        <f t="shared" si="3"/>
        <v>0</v>
      </c>
    </row>
    <row r="102" spans="1:6" x14ac:dyDescent="0.45">
      <c r="A102">
        <v>2011</v>
      </c>
      <c r="B102" t="s">
        <v>79</v>
      </c>
      <c r="C102">
        <f>SUMIFS(Leikskólar!D:D,Leikskólar!A:A,A102,Leikskólar!F:F,B102)</f>
        <v>0</v>
      </c>
      <c r="D102">
        <f>IFERROR(AVERAGEIFS(Leikskólar!E:E,Leikskólar!A:A,A102,Leikskólar!F:F,B102), 0)</f>
        <v>0</v>
      </c>
      <c r="E102">
        <f t="shared" si="2"/>
        <v>0</v>
      </c>
      <c r="F102">
        <f t="shared" si="3"/>
        <v>0</v>
      </c>
    </row>
    <row r="103" spans="1:6" x14ac:dyDescent="0.45">
      <c r="A103">
        <v>2012</v>
      </c>
      <c r="B103" t="s">
        <v>79</v>
      </c>
      <c r="C103">
        <f>SUMIFS(Leikskólar!D:D,Leikskólar!A:A,A103,Leikskólar!F:F,B103)</f>
        <v>1</v>
      </c>
      <c r="D103">
        <f>IFERROR(AVERAGEIFS(Leikskólar!E:E,Leikskólar!A:A,A103,Leikskólar!F:F,B103), 0)</f>
        <v>78.8</v>
      </c>
      <c r="E103">
        <f t="shared" si="2"/>
        <v>78.8</v>
      </c>
      <c r="F103">
        <f t="shared" si="3"/>
        <v>12.123076923076923</v>
      </c>
    </row>
    <row r="104" spans="1:6" x14ac:dyDescent="0.45">
      <c r="A104">
        <v>2013</v>
      </c>
      <c r="B104" t="s">
        <v>79</v>
      </c>
      <c r="C104">
        <f>SUMIFS(Leikskólar!D:D,Leikskólar!A:A,A104,Leikskólar!F:F,B104)</f>
        <v>1</v>
      </c>
      <c r="D104">
        <f>IFERROR(AVERAGEIFS(Leikskólar!E:E,Leikskólar!A:A,A104,Leikskólar!F:F,B104), 0)</f>
        <v>41.4</v>
      </c>
      <c r="E104">
        <f t="shared" si="2"/>
        <v>41.4</v>
      </c>
      <c r="F104">
        <f t="shared" si="3"/>
        <v>6.3692307692307688</v>
      </c>
    </row>
    <row r="105" spans="1:6" x14ac:dyDescent="0.45">
      <c r="A105">
        <v>2014</v>
      </c>
      <c r="B105" t="s">
        <v>79</v>
      </c>
      <c r="C105">
        <f>SUMIFS(Leikskólar!D:D,Leikskólar!A:A,A105,Leikskólar!F:F,B105)</f>
        <v>0</v>
      </c>
      <c r="D105">
        <f>IFERROR(AVERAGEIFS(Leikskólar!E:E,Leikskólar!A:A,A105,Leikskólar!F:F,B105), 0)</f>
        <v>0</v>
      </c>
      <c r="E105">
        <f t="shared" si="2"/>
        <v>0</v>
      </c>
      <c r="F105">
        <f t="shared" si="3"/>
        <v>0</v>
      </c>
    </row>
    <row r="106" spans="1:6" x14ac:dyDescent="0.45">
      <c r="A106">
        <v>2015</v>
      </c>
      <c r="B106" t="s">
        <v>79</v>
      </c>
      <c r="C106">
        <f>SUMIFS(Leikskólar!D:D,Leikskólar!A:A,A106,Leikskólar!F:F,B106)</f>
        <v>0</v>
      </c>
      <c r="D106">
        <f>IFERROR(AVERAGEIFS(Leikskólar!E:E,Leikskólar!A:A,A106,Leikskólar!F:F,B106), 0)</f>
        <v>0</v>
      </c>
      <c r="E106">
        <f t="shared" si="2"/>
        <v>0</v>
      </c>
      <c r="F106">
        <f t="shared" si="3"/>
        <v>0</v>
      </c>
    </row>
    <row r="107" spans="1:6" x14ac:dyDescent="0.45">
      <c r="A107">
        <v>2016</v>
      </c>
      <c r="B107" t="s">
        <v>79</v>
      </c>
      <c r="C107">
        <f>SUMIFS(Leikskólar!D:D,Leikskólar!A:A,A107,Leikskólar!F:F,B107)</f>
        <v>0</v>
      </c>
      <c r="D107">
        <f>IFERROR(AVERAGEIFS(Leikskólar!E:E,Leikskólar!A:A,A107,Leikskólar!F:F,B107), 0)</f>
        <v>0</v>
      </c>
      <c r="E107">
        <f t="shared" si="2"/>
        <v>0</v>
      </c>
      <c r="F107">
        <f t="shared" si="3"/>
        <v>0</v>
      </c>
    </row>
    <row r="108" spans="1:6" x14ac:dyDescent="0.45">
      <c r="A108">
        <v>2017</v>
      </c>
      <c r="B108" t="s">
        <v>79</v>
      </c>
      <c r="C108">
        <f>SUMIFS(Leikskólar!D:D,Leikskólar!A:A,A108,Leikskólar!F:F,B108)</f>
        <v>0</v>
      </c>
      <c r="D108">
        <f>IFERROR(AVERAGEIFS(Leikskólar!E:E,Leikskólar!A:A,A108,Leikskólar!F:F,B108), 0)</f>
        <v>0</v>
      </c>
      <c r="E108">
        <f t="shared" si="2"/>
        <v>0</v>
      </c>
      <c r="F108">
        <f t="shared" si="3"/>
        <v>0</v>
      </c>
    </row>
    <row r="109" spans="1:6" x14ac:dyDescent="0.45">
      <c r="A109">
        <v>2018</v>
      </c>
      <c r="B109" t="s">
        <v>79</v>
      </c>
      <c r="C109">
        <f>SUMIFS(Leikskólar!D:D,Leikskólar!A:A,A109,Leikskólar!F:F,B109)</f>
        <v>0</v>
      </c>
      <c r="D109">
        <f>IFERROR(AVERAGEIFS(Leikskólar!E:E,Leikskólar!A:A,A109,Leikskólar!F:F,B109), 0)</f>
        <v>0</v>
      </c>
      <c r="E109">
        <f t="shared" si="2"/>
        <v>0</v>
      </c>
      <c r="F109">
        <f t="shared" si="3"/>
        <v>0</v>
      </c>
    </row>
    <row r="110" spans="1:6" x14ac:dyDescent="0.45">
      <c r="A110">
        <v>2019</v>
      </c>
      <c r="B110" t="s">
        <v>79</v>
      </c>
      <c r="C110">
        <f>SUMIFS(Leikskólar!D:D,Leikskólar!A:A,A110,Leikskólar!F:F,B110)</f>
        <v>0</v>
      </c>
      <c r="D110">
        <f>IFERROR(AVERAGEIFS(Leikskólar!E:E,Leikskólar!A:A,A110,Leikskólar!F:F,B110), 0)</f>
        <v>0</v>
      </c>
      <c r="E110">
        <f t="shared" si="2"/>
        <v>0</v>
      </c>
      <c r="F110">
        <f t="shared" si="3"/>
        <v>0</v>
      </c>
    </row>
    <row r="111" spans="1:6" x14ac:dyDescent="0.45">
      <c r="A111">
        <v>2020</v>
      </c>
      <c r="B111" t="s">
        <v>79</v>
      </c>
      <c r="C111">
        <f>SUMIFS(Leikskólar!D:D,Leikskólar!A:A,A111,Leikskólar!F:F,B111)</f>
        <v>0</v>
      </c>
      <c r="D111">
        <f>IFERROR(AVERAGEIFS(Leikskólar!E:E,Leikskólar!A:A,A111,Leikskólar!F:F,B111), 0)</f>
        <v>0</v>
      </c>
      <c r="E111">
        <f t="shared" si="2"/>
        <v>0</v>
      </c>
      <c r="F111">
        <f t="shared" si="3"/>
        <v>0</v>
      </c>
    </row>
    <row r="112" spans="1:6" x14ac:dyDescent="0.45">
      <c r="A112">
        <v>2021</v>
      </c>
      <c r="B112" t="s">
        <v>79</v>
      </c>
      <c r="C112">
        <f>SUMIFS(Leikskólar!D:D,Leikskólar!A:A,A112,Leikskólar!F:F,B112)</f>
        <v>0</v>
      </c>
      <c r="D112">
        <f>IFERROR(AVERAGEIFS(Leikskólar!E:E,Leikskólar!A:A,A112,Leikskólar!F:F,B112), 0)</f>
        <v>0</v>
      </c>
      <c r="E112">
        <f t="shared" si="2"/>
        <v>0</v>
      </c>
      <c r="F112">
        <f t="shared" si="3"/>
        <v>0</v>
      </c>
    </row>
    <row r="113" spans="1:6" x14ac:dyDescent="0.45">
      <c r="A113">
        <v>2022</v>
      </c>
      <c r="B113" t="s">
        <v>79</v>
      </c>
      <c r="C113">
        <f>SUMIFS(Leikskólar!D:D,Leikskólar!A:A,A113,Leikskólar!F:F,B113)</f>
        <v>0</v>
      </c>
      <c r="D113">
        <f>IFERROR(AVERAGEIFS(Leikskólar!E:E,Leikskólar!A:A,A113,Leikskólar!F:F,B113), 0)</f>
        <v>0</v>
      </c>
      <c r="E113">
        <f t="shared" si="2"/>
        <v>0</v>
      </c>
      <c r="F113">
        <f t="shared" si="3"/>
        <v>0</v>
      </c>
    </row>
    <row r="114" spans="1:6" x14ac:dyDescent="0.45">
      <c r="A114">
        <v>2023</v>
      </c>
      <c r="B114" t="s">
        <v>79</v>
      </c>
      <c r="C114">
        <f>SUMIFS(Leikskólar!D:D,Leikskólar!A:A,A114,Leikskólar!F:F,B114)</f>
        <v>0</v>
      </c>
      <c r="D114">
        <f>IFERROR(AVERAGEIFS(Leikskólar!E:E,Leikskólar!A:A,A114,Leikskólar!F:F,B114), 0)</f>
        <v>0</v>
      </c>
      <c r="E114">
        <f t="shared" si="2"/>
        <v>0</v>
      </c>
      <c r="F114">
        <f t="shared" si="3"/>
        <v>0</v>
      </c>
    </row>
    <row r="115" spans="1:6" x14ac:dyDescent="0.45">
      <c r="A115">
        <v>2024</v>
      </c>
      <c r="B115" t="s">
        <v>79</v>
      </c>
      <c r="C115">
        <f>SUMIFS(Leikskólar!D:D,Leikskólar!A:A,A115,Leikskólar!F:F,B115)</f>
        <v>0</v>
      </c>
      <c r="D115">
        <f>IFERROR(AVERAGEIFS(Leikskólar!E:E,Leikskólar!A:A,A115,Leikskólar!F:F,B115), 0)</f>
        <v>0</v>
      </c>
      <c r="E115">
        <f t="shared" si="2"/>
        <v>0</v>
      </c>
      <c r="F115">
        <f t="shared" si="3"/>
        <v>0</v>
      </c>
    </row>
    <row r="116" spans="1:6" x14ac:dyDescent="0.45">
      <c r="A116">
        <v>2006</v>
      </c>
      <c r="B116" t="s">
        <v>80</v>
      </c>
      <c r="C116">
        <f>SUMIFS(Leikskólar!D:D,Leikskólar!A:A,A116,Leikskólar!F:F,B116)</f>
        <v>2</v>
      </c>
      <c r="D116">
        <f>IFERROR(AVERAGEIFS(Leikskólar!E:E,Leikskólar!A:A,A116,Leikskólar!F:F,B116), 0)</f>
        <v>361.65</v>
      </c>
      <c r="E116">
        <f t="shared" si="2"/>
        <v>723.3</v>
      </c>
      <c r="F116">
        <f t="shared" si="3"/>
        <v>111.27692307692307</v>
      </c>
    </row>
    <row r="117" spans="1:6" x14ac:dyDescent="0.45">
      <c r="A117">
        <v>2007</v>
      </c>
      <c r="B117" t="s">
        <v>80</v>
      </c>
      <c r="C117">
        <f>SUMIFS(Leikskólar!D:D,Leikskólar!A:A,A117,Leikskólar!F:F,B117)</f>
        <v>0</v>
      </c>
      <c r="D117">
        <f>IFERROR(AVERAGEIFS(Leikskólar!E:E,Leikskólar!A:A,A117,Leikskólar!F:F,B117), 0)</f>
        <v>0</v>
      </c>
      <c r="E117">
        <f t="shared" si="2"/>
        <v>0</v>
      </c>
      <c r="F117">
        <f t="shared" si="3"/>
        <v>0</v>
      </c>
    </row>
    <row r="118" spans="1:6" x14ac:dyDescent="0.45">
      <c r="A118">
        <v>2008</v>
      </c>
      <c r="B118" t="s">
        <v>80</v>
      </c>
      <c r="C118">
        <f>SUMIFS(Leikskólar!D:D,Leikskólar!A:A,A118,Leikskólar!F:F,B118)</f>
        <v>0</v>
      </c>
      <c r="D118">
        <f>IFERROR(AVERAGEIFS(Leikskólar!E:E,Leikskólar!A:A,A118,Leikskólar!F:F,B118), 0)</f>
        <v>0</v>
      </c>
      <c r="E118">
        <f t="shared" si="2"/>
        <v>0</v>
      </c>
      <c r="F118">
        <f t="shared" si="3"/>
        <v>0</v>
      </c>
    </row>
    <row r="119" spans="1:6" x14ac:dyDescent="0.45">
      <c r="A119">
        <v>2009</v>
      </c>
      <c r="B119" t="s">
        <v>80</v>
      </c>
      <c r="C119">
        <f>SUMIFS(Leikskólar!D:D,Leikskólar!A:A,A119,Leikskólar!F:F,B119)</f>
        <v>0</v>
      </c>
      <c r="D119">
        <f>IFERROR(AVERAGEIFS(Leikskólar!E:E,Leikskólar!A:A,A119,Leikskólar!F:F,B119), 0)</f>
        <v>0</v>
      </c>
      <c r="E119">
        <f t="shared" si="2"/>
        <v>0</v>
      </c>
      <c r="F119">
        <f t="shared" si="3"/>
        <v>0</v>
      </c>
    </row>
    <row r="120" spans="1:6" x14ac:dyDescent="0.45">
      <c r="A120">
        <v>2010</v>
      </c>
      <c r="B120" t="s">
        <v>80</v>
      </c>
      <c r="C120">
        <f>SUMIFS(Leikskólar!D:D,Leikskólar!A:A,A120,Leikskólar!F:F,B120)</f>
        <v>0</v>
      </c>
      <c r="D120">
        <f>IFERROR(AVERAGEIFS(Leikskólar!E:E,Leikskólar!A:A,A120,Leikskólar!F:F,B120), 0)</f>
        <v>0</v>
      </c>
      <c r="E120">
        <f t="shared" si="2"/>
        <v>0</v>
      </c>
      <c r="F120">
        <f t="shared" si="3"/>
        <v>0</v>
      </c>
    </row>
    <row r="121" spans="1:6" x14ac:dyDescent="0.45">
      <c r="A121">
        <v>2011</v>
      </c>
      <c r="B121" t="s">
        <v>80</v>
      </c>
      <c r="C121">
        <f>SUMIFS(Leikskólar!D:D,Leikskólar!A:A,A121,Leikskólar!F:F,B121)</f>
        <v>0</v>
      </c>
      <c r="D121">
        <f>IFERROR(AVERAGEIFS(Leikskólar!E:E,Leikskólar!A:A,A121,Leikskólar!F:F,B121), 0)</f>
        <v>0</v>
      </c>
      <c r="E121">
        <f t="shared" si="2"/>
        <v>0</v>
      </c>
      <c r="F121">
        <f t="shared" si="3"/>
        <v>0</v>
      </c>
    </row>
    <row r="122" spans="1:6" x14ac:dyDescent="0.45">
      <c r="A122">
        <v>2012</v>
      </c>
      <c r="B122" t="s">
        <v>80</v>
      </c>
      <c r="C122">
        <f>SUMIFS(Leikskólar!D:D,Leikskólar!A:A,A122,Leikskólar!F:F,B122)</f>
        <v>1</v>
      </c>
      <c r="D122">
        <f>IFERROR(AVERAGEIFS(Leikskólar!E:E,Leikskólar!A:A,A122,Leikskólar!F:F,B122), 0)</f>
        <v>594.29999999999995</v>
      </c>
      <c r="E122">
        <f t="shared" si="2"/>
        <v>594.29999999999995</v>
      </c>
      <c r="F122">
        <f t="shared" si="3"/>
        <v>91.430769230769229</v>
      </c>
    </row>
    <row r="123" spans="1:6" x14ac:dyDescent="0.45">
      <c r="A123">
        <v>2013</v>
      </c>
      <c r="B123" t="s">
        <v>80</v>
      </c>
      <c r="C123">
        <f>SUMIFS(Leikskólar!D:D,Leikskólar!A:A,A123,Leikskólar!F:F,B123)</f>
        <v>0</v>
      </c>
      <c r="D123">
        <f>IFERROR(AVERAGEIFS(Leikskólar!E:E,Leikskólar!A:A,A123,Leikskólar!F:F,B123), 0)</f>
        <v>0</v>
      </c>
      <c r="E123">
        <f t="shared" si="2"/>
        <v>0</v>
      </c>
      <c r="F123">
        <f t="shared" si="3"/>
        <v>0</v>
      </c>
    </row>
    <row r="124" spans="1:6" x14ac:dyDescent="0.45">
      <c r="A124">
        <v>2014</v>
      </c>
      <c r="B124" t="s">
        <v>80</v>
      </c>
      <c r="C124">
        <f>SUMIFS(Leikskólar!D:D,Leikskólar!A:A,A124,Leikskólar!F:F,B124)</f>
        <v>0</v>
      </c>
      <c r="D124">
        <f>IFERROR(AVERAGEIFS(Leikskólar!E:E,Leikskólar!A:A,A124,Leikskólar!F:F,B124), 0)</f>
        <v>0</v>
      </c>
      <c r="E124">
        <f t="shared" si="2"/>
        <v>0</v>
      </c>
      <c r="F124">
        <f t="shared" si="3"/>
        <v>0</v>
      </c>
    </row>
    <row r="125" spans="1:6" x14ac:dyDescent="0.45">
      <c r="A125">
        <v>2015</v>
      </c>
      <c r="B125" t="s">
        <v>80</v>
      </c>
      <c r="C125">
        <f>SUMIFS(Leikskólar!D:D,Leikskólar!A:A,A125,Leikskólar!F:F,B125)</f>
        <v>0</v>
      </c>
      <c r="D125">
        <f>IFERROR(AVERAGEIFS(Leikskólar!E:E,Leikskólar!A:A,A125,Leikskólar!F:F,B125), 0)</f>
        <v>0</v>
      </c>
      <c r="E125">
        <f t="shared" si="2"/>
        <v>0</v>
      </c>
      <c r="F125">
        <f t="shared" si="3"/>
        <v>0</v>
      </c>
    </row>
    <row r="126" spans="1:6" x14ac:dyDescent="0.45">
      <c r="A126">
        <v>2016</v>
      </c>
      <c r="B126" t="s">
        <v>80</v>
      </c>
      <c r="C126">
        <f>SUMIFS(Leikskólar!D:D,Leikskólar!A:A,A126,Leikskólar!F:F,B126)</f>
        <v>1</v>
      </c>
      <c r="D126">
        <f>IFERROR(AVERAGEIFS(Leikskólar!E:E,Leikskólar!A:A,A126,Leikskólar!F:F,B126), 0)</f>
        <v>1417.1</v>
      </c>
      <c r="E126">
        <f t="shared" si="2"/>
        <v>1417.1</v>
      </c>
      <c r="F126">
        <f t="shared" si="3"/>
        <v>218.01538461538459</v>
      </c>
    </row>
    <row r="127" spans="1:6" x14ac:dyDescent="0.45">
      <c r="A127">
        <v>2017</v>
      </c>
      <c r="B127" t="s">
        <v>80</v>
      </c>
      <c r="C127">
        <f>SUMIFS(Leikskólar!D:D,Leikskólar!A:A,A127,Leikskólar!F:F,B127)</f>
        <v>0</v>
      </c>
      <c r="D127">
        <f>IFERROR(AVERAGEIFS(Leikskólar!E:E,Leikskólar!A:A,A127,Leikskólar!F:F,B127), 0)</f>
        <v>0</v>
      </c>
      <c r="E127">
        <f t="shared" si="2"/>
        <v>0</v>
      </c>
      <c r="F127">
        <f t="shared" si="3"/>
        <v>0</v>
      </c>
    </row>
    <row r="128" spans="1:6" x14ac:dyDescent="0.45">
      <c r="A128">
        <v>2018</v>
      </c>
      <c r="B128" t="s">
        <v>80</v>
      </c>
      <c r="C128">
        <f>SUMIFS(Leikskólar!D:D,Leikskólar!A:A,A128,Leikskólar!F:F,B128)</f>
        <v>0</v>
      </c>
      <c r="D128">
        <f>IFERROR(AVERAGEIFS(Leikskólar!E:E,Leikskólar!A:A,A128,Leikskólar!F:F,B128), 0)</f>
        <v>0</v>
      </c>
      <c r="E128">
        <f t="shared" si="2"/>
        <v>0</v>
      </c>
      <c r="F128">
        <f t="shared" si="3"/>
        <v>0</v>
      </c>
    </row>
    <row r="129" spans="1:6" x14ac:dyDescent="0.45">
      <c r="A129">
        <v>2019</v>
      </c>
      <c r="B129" t="s">
        <v>80</v>
      </c>
      <c r="C129">
        <f>SUMIFS(Leikskólar!D:D,Leikskólar!A:A,A129,Leikskólar!F:F,B129)</f>
        <v>0</v>
      </c>
      <c r="D129">
        <f>IFERROR(AVERAGEIFS(Leikskólar!E:E,Leikskólar!A:A,A129,Leikskólar!F:F,B129), 0)</f>
        <v>0</v>
      </c>
      <c r="E129">
        <f t="shared" si="2"/>
        <v>0</v>
      </c>
      <c r="F129">
        <f t="shared" si="3"/>
        <v>0</v>
      </c>
    </row>
    <row r="130" spans="1:6" x14ac:dyDescent="0.45">
      <c r="A130">
        <v>2020</v>
      </c>
      <c r="B130" t="s">
        <v>80</v>
      </c>
      <c r="C130">
        <f>SUMIFS(Leikskólar!D:D,Leikskólar!A:A,A130,Leikskólar!F:F,B130)</f>
        <v>0</v>
      </c>
      <c r="D130">
        <f>IFERROR(AVERAGEIFS(Leikskólar!E:E,Leikskólar!A:A,A130,Leikskólar!F:F,B130), 0)</f>
        <v>0</v>
      </c>
      <c r="E130">
        <f t="shared" si="2"/>
        <v>0</v>
      </c>
      <c r="F130">
        <f t="shared" si="3"/>
        <v>0</v>
      </c>
    </row>
    <row r="131" spans="1:6" x14ac:dyDescent="0.45">
      <c r="A131">
        <v>2021</v>
      </c>
      <c r="B131" t="s">
        <v>80</v>
      </c>
      <c r="C131">
        <f>SUMIFS(Leikskólar!D:D,Leikskólar!A:A,A131,Leikskólar!F:F,B131)</f>
        <v>0</v>
      </c>
      <c r="D131">
        <f>IFERROR(AVERAGEIFS(Leikskólar!E:E,Leikskólar!A:A,A131,Leikskólar!F:F,B131), 0)</f>
        <v>0</v>
      </c>
      <c r="E131">
        <f t="shared" ref="E131:E153" si="4">C131*D131</f>
        <v>0</v>
      </c>
      <c r="F131">
        <f t="shared" ref="F131:F153" si="5">E131/6.5</f>
        <v>0</v>
      </c>
    </row>
    <row r="132" spans="1:6" x14ac:dyDescent="0.45">
      <c r="A132">
        <v>2022</v>
      </c>
      <c r="B132" t="s">
        <v>80</v>
      </c>
      <c r="C132">
        <f>SUMIFS(Leikskólar!D:D,Leikskólar!A:A,A132,Leikskólar!F:F,B132)</f>
        <v>1</v>
      </c>
      <c r="D132">
        <f>IFERROR(AVERAGEIFS(Leikskólar!E:E,Leikskólar!A:A,A132,Leikskólar!F:F,B132), 0)</f>
        <v>894.1</v>
      </c>
      <c r="E132">
        <f t="shared" si="4"/>
        <v>894.1</v>
      </c>
      <c r="F132">
        <f t="shared" si="5"/>
        <v>137.55384615384617</v>
      </c>
    </row>
    <row r="133" spans="1:6" x14ac:dyDescent="0.45">
      <c r="A133">
        <v>2023</v>
      </c>
      <c r="B133" t="s">
        <v>80</v>
      </c>
      <c r="C133">
        <f>SUMIFS(Leikskólar!D:D,Leikskólar!A:A,A133,Leikskólar!F:F,B133)</f>
        <v>0</v>
      </c>
      <c r="D133">
        <f>IFERROR(AVERAGEIFS(Leikskólar!E:E,Leikskólar!A:A,A133,Leikskólar!F:F,B133), 0)</f>
        <v>0</v>
      </c>
      <c r="E133">
        <f t="shared" si="4"/>
        <v>0</v>
      </c>
      <c r="F133">
        <f t="shared" si="5"/>
        <v>0</v>
      </c>
    </row>
    <row r="134" spans="1:6" x14ac:dyDescent="0.45">
      <c r="A134">
        <v>2024</v>
      </c>
      <c r="B134" t="s">
        <v>80</v>
      </c>
      <c r="C134">
        <f>SUMIFS(Leikskólar!D:D,Leikskólar!A:A,A134,Leikskólar!F:F,B134)</f>
        <v>0</v>
      </c>
      <c r="D134">
        <f>IFERROR(AVERAGEIFS(Leikskólar!E:E,Leikskólar!A:A,A134,Leikskólar!F:F,B134), 0)</f>
        <v>0</v>
      </c>
      <c r="E134">
        <f t="shared" si="4"/>
        <v>0</v>
      </c>
      <c r="F134">
        <f t="shared" si="5"/>
        <v>0</v>
      </c>
    </row>
    <row r="135" spans="1:6" x14ac:dyDescent="0.45">
      <c r="A135">
        <v>2006</v>
      </c>
      <c r="B135" t="s">
        <v>81</v>
      </c>
      <c r="C135">
        <f>SUMIFS(Leikskólar!D:D,Leikskólar!A:A,A135,Leikskólar!F:F,B135)</f>
        <v>1</v>
      </c>
      <c r="D135">
        <f>IFERROR(AVERAGEIFS(Leikskólar!E:E,Leikskólar!A:A,A135,Leikskólar!F:F,B135), 0)</f>
        <v>1055.4000000000001</v>
      </c>
      <c r="E135">
        <f t="shared" si="4"/>
        <v>1055.4000000000001</v>
      </c>
      <c r="F135">
        <f t="shared" si="5"/>
        <v>162.3692307692308</v>
      </c>
    </row>
    <row r="136" spans="1:6" x14ac:dyDescent="0.45">
      <c r="A136">
        <v>2007</v>
      </c>
      <c r="B136" t="s">
        <v>81</v>
      </c>
      <c r="C136">
        <f>SUMIFS(Leikskólar!D:D,Leikskólar!A:A,A136,Leikskólar!F:F,B136)</f>
        <v>1</v>
      </c>
      <c r="D136">
        <f>IFERROR(AVERAGEIFS(Leikskólar!E:E,Leikskólar!A:A,A136,Leikskólar!F:F,B136), 0)</f>
        <v>859.2</v>
      </c>
      <c r="E136">
        <f t="shared" si="4"/>
        <v>859.2</v>
      </c>
      <c r="F136">
        <f t="shared" si="5"/>
        <v>132.1846153846154</v>
      </c>
    </row>
    <row r="137" spans="1:6" x14ac:dyDescent="0.45">
      <c r="A137">
        <v>2008</v>
      </c>
      <c r="B137" t="s">
        <v>81</v>
      </c>
      <c r="C137">
        <f>SUMIFS(Leikskólar!D:D,Leikskólar!A:A,A137,Leikskólar!F:F,B137)</f>
        <v>0</v>
      </c>
      <c r="D137">
        <f>IFERROR(AVERAGEIFS(Leikskólar!E:E,Leikskólar!A:A,A137,Leikskólar!F:F,B137), 0)</f>
        <v>0</v>
      </c>
      <c r="E137">
        <f t="shared" si="4"/>
        <v>0</v>
      </c>
      <c r="F137">
        <f t="shared" si="5"/>
        <v>0</v>
      </c>
    </row>
    <row r="138" spans="1:6" x14ac:dyDescent="0.45">
      <c r="A138">
        <v>2009</v>
      </c>
      <c r="B138" t="s">
        <v>81</v>
      </c>
      <c r="C138">
        <f>SUMIFS(Leikskólar!D:D,Leikskólar!A:A,A138,Leikskólar!F:F,B138)</f>
        <v>0</v>
      </c>
      <c r="D138">
        <f>IFERROR(AVERAGEIFS(Leikskólar!E:E,Leikskólar!A:A,A138,Leikskólar!F:F,B138), 0)</f>
        <v>0</v>
      </c>
      <c r="E138">
        <f t="shared" si="4"/>
        <v>0</v>
      </c>
      <c r="F138">
        <f t="shared" si="5"/>
        <v>0</v>
      </c>
    </row>
    <row r="139" spans="1:6" x14ac:dyDescent="0.45">
      <c r="A139">
        <v>2010</v>
      </c>
      <c r="B139" t="s">
        <v>81</v>
      </c>
      <c r="C139">
        <f>SUMIFS(Leikskólar!D:D,Leikskólar!A:A,A139,Leikskólar!F:F,B139)</f>
        <v>2</v>
      </c>
      <c r="D139">
        <f>IFERROR(AVERAGEIFS(Leikskólar!E:E,Leikskólar!A:A,A139,Leikskólar!F:F,B139), 0)</f>
        <v>683.95</v>
      </c>
      <c r="E139">
        <f t="shared" si="4"/>
        <v>1367.9</v>
      </c>
      <c r="F139">
        <f t="shared" si="5"/>
        <v>210.44615384615386</v>
      </c>
    </row>
    <row r="140" spans="1:6" x14ac:dyDescent="0.45">
      <c r="A140">
        <v>2011</v>
      </c>
      <c r="B140" t="s">
        <v>81</v>
      </c>
      <c r="C140">
        <f>SUMIFS(Leikskólar!D:D,Leikskólar!A:A,A140,Leikskólar!F:F,B140)</f>
        <v>1</v>
      </c>
      <c r="D140">
        <f>IFERROR(AVERAGEIFS(Leikskólar!E:E,Leikskólar!A:A,A140,Leikskólar!F:F,B140), 0)</f>
        <v>85.7</v>
      </c>
      <c r="E140">
        <f t="shared" si="4"/>
        <v>85.7</v>
      </c>
      <c r="F140">
        <f t="shared" si="5"/>
        <v>13.184615384615386</v>
      </c>
    </row>
    <row r="141" spans="1:6" x14ac:dyDescent="0.45">
      <c r="A141">
        <v>2012</v>
      </c>
      <c r="B141" t="s">
        <v>81</v>
      </c>
      <c r="C141">
        <f>SUMIFS(Leikskólar!D:D,Leikskólar!A:A,A141,Leikskólar!F:F,B141)</f>
        <v>0</v>
      </c>
      <c r="D141">
        <f>IFERROR(AVERAGEIFS(Leikskólar!E:E,Leikskólar!A:A,A141,Leikskólar!F:F,B141), 0)</f>
        <v>0</v>
      </c>
      <c r="E141">
        <f t="shared" si="4"/>
        <v>0</v>
      </c>
      <c r="F141">
        <f t="shared" si="5"/>
        <v>0</v>
      </c>
    </row>
    <row r="142" spans="1:6" x14ac:dyDescent="0.45">
      <c r="A142">
        <v>2013</v>
      </c>
      <c r="B142" t="s">
        <v>81</v>
      </c>
      <c r="C142">
        <f>SUMIFS(Leikskólar!D:D,Leikskólar!A:A,A142,Leikskólar!F:F,B142)</f>
        <v>0</v>
      </c>
      <c r="D142">
        <f>IFERROR(AVERAGEIFS(Leikskólar!E:E,Leikskólar!A:A,A142,Leikskólar!F:F,B142), 0)</f>
        <v>0</v>
      </c>
      <c r="E142">
        <f t="shared" si="4"/>
        <v>0</v>
      </c>
      <c r="F142">
        <f t="shared" si="5"/>
        <v>0</v>
      </c>
    </row>
    <row r="143" spans="1:6" x14ac:dyDescent="0.45">
      <c r="A143">
        <v>2014</v>
      </c>
      <c r="B143" t="s">
        <v>81</v>
      </c>
      <c r="C143">
        <f>SUMIFS(Leikskólar!D:D,Leikskólar!A:A,A143,Leikskólar!F:F,B143)</f>
        <v>0</v>
      </c>
      <c r="D143">
        <f>IFERROR(AVERAGEIFS(Leikskólar!E:E,Leikskólar!A:A,A143,Leikskólar!F:F,B143), 0)</f>
        <v>0</v>
      </c>
      <c r="E143">
        <f t="shared" si="4"/>
        <v>0</v>
      </c>
      <c r="F143">
        <f t="shared" si="5"/>
        <v>0</v>
      </c>
    </row>
    <row r="144" spans="1:6" x14ac:dyDescent="0.45">
      <c r="A144">
        <v>2015</v>
      </c>
      <c r="B144" t="s">
        <v>81</v>
      </c>
      <c r="C144">
        <f>SUMIFS(Leikskólar!D:D,Leikskólar!A:A,A144,Leikskólar!F:F,B144)</f>
        <v>0</v>
      </c>
      <c r="D144">
        <f>IFERROR(AVERAGEIFS(Leikskólar!E:E,Leikskólar!A:A,A144,Leikskólar!F:F,B144), 0)</f>
        <v>0</v>
      </c>
      <c r="E144">
        <f t="shared" si="4"/>
        <v>0</v>
      </c>
      <c r="F144">
        <f t="shared" si="5"/>
        <v>0</v>
      </c>
    </row>
    <row r="145" spans="1:6" x14ac:dyDescent="0.45">
      <c r="A145">
        <v>2016</v>
      </c>
      <c r="B145" t="s">
        <v>81</v>
      </c>
      <c r="C145">
        <f>SUMIFS(Leikskólar!D:D,Leikskólar!A:A,A145,Leikskólar!F:F,B145)</f>
        <v>0</v>
      </c>
      <c r="D145">
        <f>IFERROR(AVERAGEIFS(Leikskólar!E:E,Leikskólar!A:A,A145,Leikskólar!F:F,B145), 0)</f>
        <v>0</v>
      </c>
      <c r="E145">
        <f t="shared" si="4"/>
        <v>0</v>
      </c>
      <c r="F145">
        <f t="shared" si="5"/>
        <v>0</v>
      </c>
    </row>
    <row r="146" spans="1:6" x14ac:dyDescent="0.45">
      <c r="A146">
        <v>2017</v>
      </c>
      <c r="B146" t="s">
        <v>81</v>
      </c>
      <c r="C146">
        <f>SUMIFS(Leikskólar!D:D,Leikskólar!A:A,A146,Leikskólar!F:F,B146)</f>
        <v>1</v>
      </c>
      <c r="D146">
        <f>IFERROR(AVERAGEIFS(Leikskólar!E:E,Leikskólar!A:A,A146,Leikskólar!F:F,B146), 0)</f>
        <v>1088.5</v>
      </c>
      <c r="E146">
        <f t="shared" si="4"/>
        <v>1088.5</v>
      </c>
      <c r="F146">
        <f t="shared" si="5"/>
        <v>167.46153846153845</v>
      </c>
    </row>
    <row r="147" spans="1:6" x14ac:dyDescent="0.45">
      <c r="A147">
        <v>2018</v>
      </c>
      <c r="B147" t="s">
        <v>81</v>
      </c>
      <c r="C147">
        <f>SUMIFS(Leikskólar!D:D,Leikskólar!A:A,A147,Leikskólar!F:F,B147)</f>
        <v>0</v>
      </c>
      <c r="D147">
        <f>IFERROR(AVERAGEIFS(Leikskólar!E:E,Leikskólar!A:A,A147,Leikskólar!F:F,B147), 0)</f>
        <v>0</v>
      </c>
      <c r="E147">
        <f t="shared" si="4"/>
        <v>0</v>
      </c>
      <c r="F147">
        <f t="shared" si="5"/>
        <v>0</v>
      </c>
    </row>
    <row r="148" spans="1:6" x14ac:dyDescent="0.45">
      <c r="A148">
        <v>2019</v>
      </c>
      <c r="B148" t="s">
        <v>81</v>
      </c>
      <c r="C148">
        <f>SUMIFS(Leikskólar!D:D,Leikskólar!A:A,A148,Leikskólar!F:F,B148)</f>
        <v>1</v>
      </c>
      <c r="D148">
        <f>IFERROR(AVERAGEIFS(Leikskólar!E:E,Leikskólar!A:A,A148,Leikskólar!F:F,B148), 0)</f>
        <v>560.70000000000005</v>
      </c>
      <c r="E148">
        <f t="shared" si="4"/>
        <v>560.70000000000005</v>
      </c>
      <c r="F148">
        <f t="shared" si="5"/>
        <v>86.261538461538464</v>
      </c>
    </row>
    <row r="149" spans="1:6" x14ac:dyDescent="0.45">
      <c r="A149">
        <v>2020</v>
      </c>
      <c r="B149" t="s">
        <v>81</v>
      </c>
      <c r="C149">
        <f>SUMIFS(Leikskólar!D:D,Leikskólar!A:A,A149,Leikskólar!F:F,B149)</f>
        <v>0</v>
      </c>
      <c r="D149">
        <f>IFERROR(AVERAGEIFS(Leikskólar!E:E,Leikskólar!A:A,A149,Leikskólar!F:F,B149), 0)</f>
        <v>0</v>
      </c>
      <c r="E149">
        <f t="shared" si="4"/>
        <v>0</v>
      </c>
      <c r="F149">
        <f t="shared" si="5"/>
        <v>0</v>
      </c>
    </row>
    <row r="150" spans="1:6" x14ac:dyDescent="0.45">
      <c r="A150">
        <v>2021</v>
      </c>
      <c r="B150" t="s">
        <v>81</v>
      </c>
      <c r="C150">
        <f>SUMIFS(Leikskólar!D:D,Leikskólar!A:A,A150,Leikskólar!F:F,B150)</f>
        <v>1</v>
      </c>
      <c r="D150">
        <f>IFERROR(AVERAGEIFS(Leikskólar!E:E,Leikskólar!A:A,A150,Leikskólar!F:F,B150), 0)</f>
        <v>1105.2</v>
      </c>
      <c r="E150">
        <f t="shared" si="4"/>
        <v>1105.2</v>
      </c>
      <c r="F150">
        <f t="shared" si="5"/>
        <v>170.03076923076924</v>
      </c>
    </row>
    <row r="151" spans="1:6" x14ac:dyDescent="0.45">
      <c r="A151">
        <v>2022</v>
      </c>
      <c r="B151" t="s">
        <v>81</v>
      </c>
      <c r="C151">
        <f>SUMIFS(Leikskólar!D:D,Leikskólar!A:A,A151,Leikskólar!F:F,B151)</f>
        <v>2</v>
      </c>
      <c r="D151">
        <f>IFERROR(AVERAGEIFS(Leikskólar!E:E,Leikskólar!A:A,A151,Leikskólar!F:F,B151), 0)</f>
        <v>152.19999999999999</v>
      </c>
      <c r="E151">
        <f t="shared" si="4"/>
        <v>304.39999999999998</v>
      </c>
      <c r="F151">
        <f t="shared" si="5"/>
        <v>46.830769230769228</v>
      </c>
    </row>
    <row r="152" spans="1:6" x14ac:dyDescent="0.45">
      <c r="A152">
        <v>2023</v>
      </c>
      <c r="B152" t="s">
        <v>81</v>
      </c>
      <c r="C152">
        <f>SUMIFS(Leikskólar!D:D,Leikskólar!A:A,A152,Leikskólar!F:F,B152)</f>
        <v>1</v>
      </c>
      <c r="D152">
        <f>IFERROR(AVERAGEIFS(Leikskólar!E:E,Leikskólar!A:A,A152,Leikskólar!F:F,B152), 0)</f>
        <v>1652</v>
      </c>
      <c r="E152">
        <f t="shared" si="4"/>
        <v>1652</v>
      </c>
      <c r="F152">
        <f t="shared" si="5"/>
        <v>254.15384615384616</v>
      </c>
    </row>
    <row r="153" spans="1:6" x14ac:dyDescent="0.45">
      <c r="A153">
        <v>2024</v>
      </c>
      <c r="B153" t="s">
        <v>81</v>
      </c>
      <c r="C153">
        <f>SUMIFS(Leikskólar!D:D,Leikskólar!A:A,A153,Leikskólar!F:F,B153)</f>
        <v>3</v>
      </c>
      <c r="D153">
        <f>IFERROR(AVERAGEIFS(Leikskólar!E:E,Leikskólar!A:A,A153,Leikskólar!F:F,B153), 0)</f>
        <v>99.40000000000002</v>
      </c>
      <c r="E153">
        <f t="shared" si="4"/>
        <v>298.20000000000005</v>
      </c>
      <c r="F153">
        <f t="shared" si="5"/>
        <v>45.876923076923084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74BC-5D97-344F-ACB5-4436D3609DA8}">
  <dimension ref="A1:H240"/>
  <sheetViews>
    <sheetView workbookViewId="0">
      <selection activeCell="G1" sqref="G1:H1"/>
    </sheetView>
  </sheetViews>
  <sheetFormatPr defaultColWidth="10.6640625" defaultRowHeight="14.25" x14ac:dyDescent="0.45"/>
  <cols>
    <col min="1" max="1" width="5" bestFit="1" customWidth="1"/>
    <col min="2" max="2" width="26.46484375" bestFit="1" customWidth="1"/>
    <col min="3" max="3" width="20.6640625" bestFit="1" customWidth="1"/>
    <col min="4" max="4" width="17" bestFit="1" customWidth="1"/>
    <col min="5" max="5" width="16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72</v>
      </c>
      <c r="E1" s="1" t="s">
        <v>83</v>
      </c>
      <c r="F1" s="1" t="s">
        <v>82</v>
      </c>
      <c r="G1" s="3" t="s">
        <v>85</v>
      </c>
      <c r="H1" s="3" t="s">
        <v>86</v>
      </c>
    </row>
    <row r="2" spans="1:8" x14ac:dyDescent="0.45">
      <c r="A2">
        <v>2006</v>
      </c>
      <c r="B2" t="s">
        <v>6</v>
      </c>
      <c r="C2">
        <v>0</v>
      </c>
      <c r="D2">
        <v>1</v>
      </c>
      <c r="E2">
        <v>265.5</v>
      </c>
      <c r="F2" t="str">
        <f>IF(OR(B2="Reykjavíkurborg",B2="Kópavogsbær",B2="Seltjarnarnesbær",B2="Garðabær",B2="Hafnarfjarðarkaupstaður",B2="Mosfellsbær",B2="Kjósarhreppur"),"Höfuðborgarsvæðið",IF(OR(B2="Reykjanesbær",B2="Grindavíkurbær",B2="Sveitarfélagið Vogar",B2="Sveitarfélagið Álftanes",B2="Suðurnesjabær"),"Suðurnes",IF(OR(B2="Akraneskaupstaður",B2="Borgarbyggð",B2="Stykkishólmur",B2="Stykkishólmsbær",B2="Grundarfjarðarbær",B2="Snæfellsbær",B2="Eyja- og Miklaholtshreppur",B2="Skorradalshreppur",B2="Hvalfjarðarsveit",B2="Dalabyggð"),"Vesturland",IF(OR(B2="Ísafjarðarbær",B2="Bolungarvíkurkaupstaður",B2="Reykhólahreppur",B2="Vesturbyggð",B2="Súðavíkurhreppur",B2="Árneshreppur",B2="Kaldrananeshreppur",B2="Strandabyggð"),"Vestfirðir",IF(OR(B2="Skagafjörður",B2="Húnaþing vestra",B2="Sveitarfélagið Skagaströnd",B2="Húnabyggð"),"Norðurland vestra",IF(OR(B2="Akureyrarbær",B2="Akureyri",B2="Fjallabyggð",B2="Dalvíkurbyggð",B2="Eyjafjarðarsveit",B2="Hörgársveit",B2="Svalbarðsstrandarhreppur",B2="Grýtubakkahreppur",B2="Norðurþing",B2="Tjörneshreppur",B2="Þingeyjarsveit",B2="Langanesbyggð"),"Norðurland eystra",IF(OR(B2="Fjarðabyggð",B2="Fjarðarbyggð",B2="Múlaþing",B2="Vopnafjarðarhreppur",B2="Fljótsdalshreppur"),"Austurland",IF(OR(B2="Vestmannaeyjar",B2="Sveitarfélagið Árborg",B2="Sveitarfélagið Hornafjörður",B2="Mýrdalshreppur",B2="Skarftárhreppur",B2="Ásahreppur",B2="Skaftárhreppur",B2="Rangárþing eystra",B2="Rangárþing ytra",B2="Hrunamannahreppur",B2="Hveragerði",B2="Sveitarfélagið Ölfus",B2="Grímsnes- og Grafningshreppur",B2="Skeiða- og Gnúpverjahreppur",B2="Bláskógabyggð",B2="Flóahreppur"),"Suðurland","Óþekkt"))))))))</f>
        <v>Höfuðborgarsvæðið</v>
      </c>
      <c r="G2">
        <f>D2*E2</f>
        <v>265.5</v>
      </c>
      <c r="H2">
        <f>G2/6.5</f>
        <v>40.846153846153847</v>
      </c>
    </row>
    <row r="3" spans="1:8" x14ac:dyDescent="0.45">
      <c r="A3">
        <v>2007</v>
      </c>
      <c r="B3" t="s">
        <v>6</v>
      </c>
      <c r="C3">
        <v>0</v>
      </c>
      <c r="D3">
        <v>1</v>
      </c>
      <c r="E3">
        <v>1108.7</v>
      </c>
      <c r="F3" t="str">
        <f t="shared" ref="F3:F66" si="0">IF(OR(B3="Reykjavíkurborg",B3="Kópavogsbær",B3="Seltjarnarnesbær",B3="Garðabær",B3="Hafnarfjarðarkaupstaður",B3="Mosfellsbær",B3="Kjósarhreppur"),"Höfuðborgarsvæðið",IF(OR(B3="Reykjanesbær",B3="Grindavíkurbær",B3="Sveitarfélagið Vogar",B3="Sveitarfélagið Álftanes",B3="Suðurnesjabær"),"Suðurnes",IF(OR(B3="Akraneskaupstaður",B3="Borgarbyggð",B3="Stykkishólmur",B3="Stykkishólmsbær",B3="Grundarfjarðarbær",B3="Snæfellsbær",B3="Eyja- og Miklaholtshreppur",B3="Skorradalshreppur",B3="Hvalfjarðarsveit",B3="Dalabyggð"),"Vesturland",IF(OR(B3="Ísafjarðarbær",B3="Bolungarvíkurkaupstaður",B3="Reykhólahreppur",B3="Vesturbyggð",B3="Súðavíkurhreppur",B3="Árneshreppur",B3="Kaldrananeshreppur",B3="Strandabyggð"),"Vestfirðir",IF(OR(B3="Skagafjörður",B3="Húnaþing vestra",B3="Sveitarfélagið Skagaströnd",B3="Húnabyggð"),"Norðurland vestra",IF(OR(B3="Akureyrarbær",B3="Akureyri",B3="Fjallabyggð",B3="Dalvíkurbyggð",B3="Eyjafjarðarsveit",B3="Hörgársveit",B3="Svalbarðsstrandarhreppur",B3="Grýtubakkahreppur",B3="Norðurþing",B3="Tjörneshreppur",B3="Þingeyjarsveit",B3="Langanesbyggð"),"Norðurland eystra",IF(OR(B3="Fjarðabyggð",B3="Fjarðarbyggð",B3="Múlaþing",B3="Vopnafjarðarhreppur",B3="Fljótsdalshreppur"),"Austurland",IF(OR(B3="Vestmannaeyjar",B3="Sveitarfélagið Árborg",B3="Sveitarfélagið Hornafjörður",B3="Mýrdalshreppur",B3="Skarftárhreppur",B3="Ásahreppur",B3="Skaftárhreppur",B3="Rangárþing eystra",B3="Rangárþing ytra",B3="Hrunamannahreppur",B3="Hveragerði",B3="Sveitarfélagið Ölfus",B3="Grímsnes- og Grafningshreppur",B3="Skeiða- og Gnúpverjahreppur",B3="Bláskógabyggð",B3="Flóahreppur"),"Suðurland","Óþekkt"))))))))</f>
        <v>Höfuðborgarsvæðið</v>
      </c>
      <c r="G3">
        <f t="shared" ref="G3:G20" si="1">D3*E3</f>
        <v>1108.7</v>
      </c>
      <c r="H3">
        <f t="shared" ref="H3:H66" si="2">G3/6.5</f>
        <v>170.56923076923078</v>
      </c>
    </row>
    <row r="4" spans="1:8" x14ac:dyDescent="0.45">
      <c r="A4">
        <v>2008</v>
      </c>
      <c r="B4" t="s">
        <v>6</v>
      </c>
      <c r="C4">
        <v>0</v>
      </c>
      <c r="D4">
        <v>2</v>
      </c>
      <c r="E4">
        <v>8617.35</v>
      </c>
      <c r="F4" t="str">
        <f t="shared" si="0"/>
        <v>Höfuðborgarsvæðið</v>
      </c>
      <c r="G4">
        <f t="shared" si="1"/>
        <v>17234.7</v>
      </c>
      <c r="H4">
        <f t="shared" si="2"/>
        <v>2651.4923076923078</v>
      </c>
    </row>
    <row r="5" spans="1:8" x14ac:dyDescent="0.45">
      <c r="A5">
        <v>2010</v>
      </c>
      <c r="B5" t="s">
        <v>6</v>
      </c>
      <c r="C5">
        <v>0</v>
      </c>
      <c r="D5">
        <v>1</v>
      </c>
      <c r="E5">
        <v>212.8</v>
      </c>
      <c r="F5" t="str">
        <f t="shared" si="0"/>
        <v>Höfuðborgarsvæðið</v>
      </c>
      <c r="G5">
        <f t="shared" si="1"/>
        <v>212.8</v>
      </c>
      <c r="H5">
        <f t="shared" si="2"/>
        <v>32.738461538461543</v>
      </c>
    </row>
    <row r="6" spans="1:8" x14ac:dyDescent="0.45">
      <c r="A6">
        <v>2011</v>
      </c>
      <c r="B6" t="s">
        <v>6</v>
      </c>
      <c r="C6">
        <v>0</v>
      </c>
      <c r="D6">
        <v>1</v>
      </c>
      <c r="E6">
        <v>3298</v>
      </c>
      <c r="F6" t="str">
        <f t="shared" si="0"/>
        <v>Höfuðborgarsvæðið</v>
      </c>
      <c r="G6">
        <f t="shared" si="1"/>
        <v>3298</v>
      </c>
      <c r="H6">
        <f t="shared" si="2"/>
        <v>507.38461538461536</v>
      </c>
    </row>
    <row r="7" spans="1:8" x14ac:dyDescent="0.45">
      <c r="A7">
        <v>2013</v>
      </c>
      <c r="B7" t="s">
        <v>6</v>
      </c>
      <c r="C7">
        <v>0</v>
      </c>
      <c r="D7">
        <v>2</v>
      </c>
      <c r="E7">
        <v>862.8</v>
      </c>
      <c r="F7" t="str">
        <f t="shared" si="0"/>
        <v>Höfuðborgarsvæðið</v>
      </c>
      <c r="G7">
        <f t="shared" si="1"/>
        <v>1725.6</v>
      </c>
      <c r="H7">
        <f t="shared" si="2"/>
        <v>265.47692307692307</v>
      </c>
    </row>
    <row r="8" spans="1:8" x14ac:dyDescent="0.45">
      <c r="A8">
        <v>2015</v>
      </c>
      <c r="B8" t="s">
        <v>6</v>
      </c>
      <c r="C8">
        <v>0</v>
      </c>
      <c r="D8">
        <v>3</v>
      </c>
      <c r="E8">
        <v>7665.77</v>
      </c>
      <c r="F8" t="str">
        <f t="shared" si="0"/>
        <v>Höfuðborgarsvæðið</v>
      </c>
      <c r="G8">
        <f t="shared" si="1"/>
        <v>22997.31</v>
      </c>
      <c r="H8">
        <f t="shared" si="2"/>
        <v>3538.0476923076926</v>
      </c>
    </row>
    <row r="9" spans="1:8" x14ac:dyDescent="0.45">
      <c r="A9">
        <v>2016</v>
      </c>
      <c r="B9" t="s">
        <v>6</v>
      </c>
      <c r="C9">
        <v>0</v>
      </c>
      <c r="D9">
        <v>10</v>
      </c>
      <c r="E9">
        <v>1655.88</v>
      </c>
      <c r="F9" t="str">
        <f t="shared" si="0"/>
        <v>Höfuðborgarsvæðið</v>
      </c>
      <c r="G9">
        <f t="shared" si="1"/>
        <v>16558.800000000003</v>
      </c>
      <c r="H9">
        <f t="shared" si="2"/>
        <v>2547.5076923076927</v>
      </c>
    </row>
    <row r="10" spans="1:8" x14ac:dyDescent="0.45">
      <c r="A10">
        <v>2017</v>
      </c>
      <c r="B10" t="s">
        <v>6</v>
      </c>
      <c r="C10">
        <v>0</v>
      </c>
      <c r="D10">
        <v>3</v>
      </c>
      <c r="E10">
        <v>233.4</v>
      </c>
      <c r="F10" t="str">
        <f t="shared" si="0"/>
        <v>Höfuðborgarsvæðið</v>
      </c>
      <c r="G10">
        <f t="shared" si="1"/>
        <v>700.2</v>
      </c>
      <c r="H10">
        <f t="shared" si="2"/>
        <v>107.72307692307693</v>
      </c>
    </row>
    <row r="11" spans="1:8" x14ac:dyDescent="0.45">
      <c r="A11">
        <v>2018</v>
      </c>
      <c r="B11" t="s">
        <v>6</v>
      </c>
      <c r="C11">
        <v>0</v>
      </c>
      <c r="D11">
        <v>2</v>
      </c>
      <c r="E11">
        <v>3303.65</v>
      </c>
      <c r="F11" t="str">
        <f t="shared" si="0"/>
        <v>Höfuðborgarsvæðið</v>
      </c>
      <c r="G11">
        <f t="shared" si="1"/>
        <v>6607.3</v>
      </c>
      <c r="H11">
        <f t="shared" si="2"/>
        <v>1016.5076923076923</v>
      </c>
    </row>
    <row r="12" spans="1:8" x14ac:dyDescent="0.45">
      <c r="A12">
        <v>2019</v>
      </c>
      <c r="B12" t="s">
        <v>6</v>
      </c>
      <c r="C12">
        <v>0</v>
      </c>
      <c r="D12">
        <v>2</v>
      </c>
      <c r="E12">
        <v>238.1</v>
      </c>
      <c r="F12" t="str">
        <f t="shared" si="0"/>
        <v>Höfuðborgarsvæðið</v>
      </c>
      <c r="G12">
        <f t="shared" si="1"/>
        <v>476.2</v>
      </c>
      <c r="H12">
        <f t="shared" si="2"/>
        <v>73.261538461538464</v>
      </c>
    </row>
    <row r="13" spans="1:8" x14ac:dyDescent="0.45">
      <c r="A13">
        <v>2020</v>
      </c>
      <c r="B13" t="s">
        <v>6</v>
      </c>
      <c r="C13">
        <v>0</v>
      </c>
      <c r="D13">
        <v>2</v>
      </c>
      <c r="E13">
        <v>2161.35</v>
      </c>
      <c r="F13" t="str">
        <f t="shared" si="0"/>
        <v>Höfuðborgarsvæðið</v>
      </c>
      <c r="G13">
        <f t="shared" si="1"/>
        <v>4322.7</v>
      </c>
      <c r="H13">
        <f t="shared" si="2"/>
        <v>665.03076923076924</v>
      </c>
    </row>
    <row r="14" spans="1:8" x14ac:dyDescent="0.45">
      <c r="A14">
        <v>2022</v>
      </c>
      <c r="B14" t="s">
        <v>6</v>
      </c>
      <c r="C14">
        <v>0</v>
      </c>
      <c r="D14">
        <v>4</v>
      </c>
      <c r="E14">
        <v>5799.86</v>
      </c>
      <c r="F14" t="str">
        <f t="shared" si="0"/>
        <v>Höfuðborgarsvæðið</v>
      </c>
      <c r="G14">
        <f t="shared" si="1"/>
        <v>23199.439999999999</v>
      </c>
      <c r="H14">
        <f t="shared" si="2"/>
        <v>3569.144615384615</v>
      </c>
    </row>
    <row r="15" spans="1:8" x14ac:dyDescent="0.45">
      <c r="A15">
        <v>2023</v>
      </c>
      <c r="B15" t="s">
        <v>6</v>
      </c>
      <c r="C15">
        <v>0</v>
      </c>
      <c r="D15">
        <v>3</v>
      </c>
      <c r="E15">
        <v>730.35</v>
      </c>
      <c r="F15" t="str">
        <f t="shared" si="0"/>
        <v>Höfuðborgarsvæðið</v>
      </c>
      <c r="G15">
        <f t="shared" si="1"/>
        <v>2191.0500000000002</v>
      </c>
      <c r="H15">
        <f t="shared" si="2"/>
        <v>337.0846153846154</v>
      </c>
    </row>
    <row r="16" spans="1:8" x14ac:dyDescent="0.45">
      <c r="A16">
        <v>2024</v>
      </c>
      <c r="B16" t="s">
        <v>6</v>
      </c>
      <c r="C16">
        <v>0</v>
      </c>
      <c r="D16">
        <v>25</v>
      </c>
      <c r="E16">
        <v>150.02000000000001</v>
      </c>
      <c r="F16" t="str">
        <f t="shared" si="0"/>
        <v>Höfuðborgarsvæðið</v>
      </c>
      <c r="G16">
        <f t="shared" si="1"/>
        <v>3750.5000000000005</v>
      </c>
      <c r="H16">
        <f t="shared" si="2"/>
        <v>577.00000000000011</v>
      </c>
    </row>
    <row r="17" spans="1:8" x14ac:dyDescent="0.45">
      <c r="A17">
        <v>2007</v>
      </c>
      <c r="B17" t="s">
        <v>7</v>
      </c>
      <c r="C17">
        <v>1000</v>
      </c>
      <c r="D17">
        <v>1</v>
      </c>
      <c r="E17">
        <v>1543.8</v>
      </c>
      <c r="F17" t="str">
        <f t="shared" si="0"/>
        <v>Höfuðborgarsvæðið</v>
      </c>
      <c r="G17">
        <f t="shared" si="1"/>
        <v>1543.8</v>
      </c>
      <c r="H17">
        <f t="shared" si="2"/>
        <v>237.50769230769231</v>
      </c>
    </row>
    <row r="18" spans="1:8" x14ac:dyDescent="0.45">
      <c r="A18">
        <v>2015</v>
      </c>
      <c r="B18" t="s">
        <v>7</v>
      </c>
      <c r="C18">
        <v>1000</v>
      </c>
      <c r="D18">
        <v>4</v>
      </c>
      <c r="E18">
        <v>178.58</v>
      </c>
      <c r="F18" t="str">
        <f t="shared" si="0"/>
        <v>Höfuðborgarsvæðið</v>
      </c>
      <c r="G18">
        <f t="shared" si="1"/>
        <v>714.32</v>
      </c>
      <c r="H18">
        <f t="shared" si="2"/>
        <v>109.89538461538463</v>
      </c>
    </row>
    <row r="19" spans="1:8" x14ac:dyDescent="0.45">
      <c r="A19">
        <v>2017</v>
      </c>
      <c r="B19" t="s">
        <v>9</v>
      </c>
      <c r="C19">
        <v>1300</v>
      </c>
      <c r="D19">
        <v>1</v>
      </c>
      <c r="E19">
        <v>147</v>
      </c>
      <c r="F19" t="str">
        <f t="shared" si="0"/>
        <v>Höfuðborgarsvæðið</v>
      </c>
      <c r="G19">
        <f t="shared" si="1"/>
        <v>147</v>
      </c>
      <c r="H19">
        <f t="shared" si="2"/>
        <v>22.615384615384617</v>
      </c>
    </row>
    <row r="20" spans="1:8" x14ac:dyDescent="0.45">
      <c r="A20">
        <v>2021</v>
      </c>
      <c r="B20" t="s">
        <v>9</v>
      </c>
      <c r="C20">
        <v>1300</v>
      </c>
      <c r="D20">
        <v>1</v>
      </c>
      <c r="E20">
        <v>155.44999999999999</v>
      </c>
      <c r="F20" t="str">
        <f t="shared" si="0"/>
        <v>Höfuðborgarsvæðið</v>
      </c>
      <c r="G20">
        <f t="shared" si="1"/>
        <v>155.44999999999999</v>
      </c>
      <c r="H20">
        <f t="shared" si="2"/>
        <v>23.915384615384614</v>
      </c>
    </row>
    <row r="21" spans="1:8" x14ac:dyDescent="0.45">
      <c r="A21">
        <v>2007</v>
      </c>
      <c r="B21" t="s">
        <v>10</v>
      </c>
      <c r="C21">
        <v>1400</v>
      </c>
      <c r="D21">
        <v>1</v>
      </c>
      <c r="E21">
        <v>108.9</v>
      </c>
      <c r="F21" t="str">
        <f t="shared" si="0"/>
        <v>Höfuðborgarsvæðið</v>
      </c>
      <c r="G21">
        <f>D21*E21</f>
        <v>108.9</v>
      </c>
      <c r="H21">
        <f t="shared" si="2"/>
        <v>16.753846153846155</v>
      </c>
    </row>
    <row r="22" spans="1:8" x14ac:dyDescent="0.45">
      <c r="A22">
        <v>2012</v>
      </c>
      <c r="B22" t="s">
        <v>10</v>
      </c>
      <c r="C22">
        <v>1400</v>
      </c>
      <c r="D22">
        <v>1</v>
      </c>
      <c r="E22">
        <v>139.80000000000001</v>
      </c>
      <c r="F22" t="str">
        <f t="shared" si="0"/>
        <v>Höfuðborgarsvæðið</v>
      </c>
      <c r="G22">
        <f t="shared" ref="G22:G75" si="3">D22*E22</f>
        <v>139.80000000000001</v>
      </c>
      <c r="H22">
        <f t="shared" si="2"/>
        <v>21.507692307692309</v>
      </c>
    </row>
    <row r="23" spans="1:8" x14ac:dyDescent="0.45">
      <c r="A23">
        <v>2016</v>
      </c>
      <c r="B23" t="s">
        <v>10</v>
      </c>
      <c r="C23">
        <v>1400</v>
      </c>
      <c r="D23">
        <v>2</v>
      </c>
      <c r="E23">
        <v>1164.77</v>
      </c>
      <c r="F23" t="str">
        <f t="shared" si="0"/>
        <v>Höfuðborgarsvæðið</v>
      </c>
      <c r="G23">
        <f t="shared" si="3"/>
        <v>2329.54</v>
      </c>
      <c r="H23">
        <f t="shared" si="2"/>
        <v>358.39076923076925</v>
      </c>
    </row>
    <row r="24" spans="1:8" x14ac:dyDescent="0.45">
      <c r="A24">
        <v>2018</v>
      </c>
      <c r="B24" t="s">
        <v>10</v>
      </c>
      <c r="C24">
        <v>1400</v>
      </c>
      <c r="D24">
        <v>1</v>
      </c>
      <c r="E24">
        <v>907.9</v>
      </c>
      <c r="F24" t="str">
        <f t="shared" si="0"/>
        <v>Höfuðborgarsvæðið</v>
      </c>
      <c r="G24">
        <f t="shared" si="3"/>
        <v>907.9</v>
      </c>
      <c r="H24">
        <f>G24/6.5</f>
        <v>139.67692307692306</v>
      </c>
    </row>
    <row r="25" spans="1:8" x14ac:dyDescent="0.45">
      <c r="A25">
        <v>2010</v>
      </c>
      <c r="B25" t="s">
        <v>11</v>
      </c>
      <c r="C25">
        <v>1604</v>
      </c>
      <c r="D25">
        <v>1</v>
      </c>
      <c r="E25">
        <v>857.9</v>
      </c>
      <c r="F25" t="str">
        <f t="shared" si="0"/>
        <v>Höfuðborgarsvæðið</v>
      </c>
      <c r="G25">
        <f t="shared" si="3"/>
        <v>857.9</v>
      </c>
      <c r="H25">
        <f t="shared" si="2"/>
        <v>131.98461538461538</v>
      </c>
    </row>
    <row r="26" spans="1:8" x14ac:dyDescent="0.45">
      <c r="A26">
        <v>2018</v>
      </c>
      <c r="B26" t="s">
        <v>11</v>
      </c>
      <c r="C26">
        <v>1604</v>
      </c>
      <c r="D26">
        <v>1</v>
      </c>
      <c r="E26">
        <v>49.65</v>
      </c>
      <c r="F26" t="str">
        <f t="shared" si="0"/>
        <v>Höfuðborgarsvæðið</v>
      </c>
      <c r="G26">
        <f t="shared" si="3"/>
        <v>49.65</v>
      </c>
      <c r="H26">
        <f t="shared" si="2"/>
        <v>7.638461538461538</v>
      </c>
    </row>
    <row r="27" spans="1:8" x14ac:dyDescent="0.45">
      <c r="A27">
        <v>2007</v>
      </c>
      <c r="B27" t="s">
        <v>13</v>
      </c>
      <c r="C27">
        <v>2000</v>
      </c>
      <c r="D27">
        <v>1</v>
      </c>
      <c r="E27">
        <v>188.9</v>
      </c>
      <c r="F27" t="str">
        <f t="shared" si="0"/>
        <v>Suðurnes</v>
      </c>
      <c r="G27">
        <f t="shared" si="3"/>
        <v>188.9</v>
      </c>
      <c r="H27">
        <f t="shared" si="2"/>
        <v>29.061538461538461</v>
      </c>
    </row>
    <row r="28" spans="1:8" x14ac:dyDescent="0.45">
      <c r="A28">
        <v>2009</v>
      </c>
      <c r="B28" t="s">
        <v>13</v>
      </c>
      <c r="C28">
        <v>2000</v>
      </c>
      <c r="D28">
        <v>1</v>
      </c>
      <c r="E28">
        <v>1467.4</v>
      </c>
      <c r="F28" t="str">
        <f t="shared" si="0"/>
        <v>Suðurnes</v>
      </c>
      <c r="G28">
        <f t="shared" si="3"/>
        <v>1467.4</v>
      </c>
      <c r="H28">
        <f t="shared" si="2"/>
        <v>225.75384615384615</v>
      </c>
    </row>
    <row r="29" spans="1:8" x14ac:dyDescent="0.45">
      <c r="A29">
        <v>2010</v>
      </c>
      <c r="B29" t="s">
        <v>13</v>
      </c>
      <c r="C29">
        <v>2000</v>
      </c>
      <c r="D29">
        <v>1</v>
      </c>
      <c r="E29">
        <v>14.9</v>
      </c>
      <c r="F29" t="str">
        <f t="shared" si="0"/>
        <v>Suðurnes</v>
      </c>
      <c r="G29">
        <f t="shared" si="3"/>
        <v>14.9</v>
      </c>
      <c r="H29">
        <f t="shared" si="2"/>
        <v>2.2923076923076922</v>
      </c>
    </row>
    <row r="30" spans="1:8" x14ac:dyDescent="0.45">
      <c r="A30">
        <v>2011</v>
      </c>
      <c r="B30" t="s">
        <v>13</v>
      </c>
      <c r="C30">
        <v>2000</v>
      </c>
      <c r="D30">
        <v>1</v>
      </c>
      <c r="E30">
        <v>312.8</v>
      </c>
      <c r="F30" t="str">
        <f t="shared" si="0"/>
        <v>Suðurnes</v>
      </c>
      <c r="G30">
        <f t="shared" si="3"/>
        <v>312.8</v>
      </c>
      <c r="H30">
        <f t="shared" si="2"/>
        <v>48.123076923076923</v>
      </c>
    </row>
    <row r="31" spans="1:8" x14ac:dyDescent="0.45">
      <c r="A31">
        <v>2020</v>
      </c>
      <c r="B31" t="s">
        <v>13</v>
      </c>
      <c r="C31">
        <v>2000</v>
      </c>
      <c r="D31">
        <v>1</v>
      </c>
      <c r="E31">
        <v>6832.2</v>
      </c>
      <c r="F31" t="str">
        <f t="shared" si="0"/>
        <v>Suðurnes</v>
      </c>
      <c r="G31">
        <f t="shared" si="3"/>
        <v>6832.2</v>
      </c>
      <c r="H31">
        <f t="shared" si="2"/>
        <v>1051.1076923076923</v>
      </c>
    </row>
    <row r="32" spans="1:8" x14ac:dyDescent="0.45">
      <c r="A32">
        <v>2021</v>
      </c>
      <c r="B32" t="s">
        <v>13</v>
      </c>
      <c r="C32">
        <v>2000</v>
      </c>
      <c r="D32">
        <v>2</v>
      </c>
      <c r="E32">
        <v>911.35</v>
      </c>
      <c r="F32" t="str">
        <f t="shared" si="0"/>
        <v>Suðurnes</v>
      </c>
      <c r="G32">
        <f t="shared" si="3"/>
        <v>1822.7</v>
      </c>
      <c r="H32">
        <f t="shared" si="2"/>
        <v>280.4153846153846</v>
      </c>
    </row>
    <row r="33" spans="1:8" x14ac:dyDescent="0.45">
      <c r="A33">
        <v>2022</v>
      </c>
      <c r="B33" t="s">
        <v>13</v>
      </c>
      <c r="C33">
        <v>2000</v>
      </c>
      <c r="D33">
        <v>1</v>
      </c>
      <c r="E33">
        <v>927.4</v>
      </c>
      <c r="F33" t="str">
        <f t="shared" si="0"/>
        <v>Suðurnes</v>
      </c>
      <c r="G33">
        <f t="shared" si="3"/>
        <v>927.4</v>
      </c>
      <c r="H33">
        <f t="shared" si="2"/>
        <v>142.67692307692306</v>
      </c>
    </row>
    <row r="34" spans="1:8" x14ac:dyDescent="0.45">
      <c r="A34">
        <v>2023</v>
      </c>
      <c r="B34" t="s">
        <v>13</v>
      </c>
      <c r="C34">
        <v>2000</v>
      </c>
      <c r="D34">
        <v>1</v>
      </c>
      <c r="E34">
        <v>150.9</v>
      </c>
      <c r="F34" t="str">
        <f t="shared" si="0"/>
        <v>Suðurnes</v>
      </c>
      <c r="G34">
        <f t="shared" si="3"/>
        <v>150.9</v>
      </c>
      <c r="H34">
        <f t="shared" si="2"/>
        <v>23.215384615384615</v>
      </c>
    </row>
    <row r="35" spans="1:8" x14ac:dyDescent="0.45">
      <c r="A35">
        <v>2010</v>
      </c>
      <c r="B35" t="s">
        <v>14</v>
      </c>
      <c r="C35">
        <v>2300</v>
      </c>
      <c r="D35">
        <v>1</v>
      </c>
      <c r="E35">
        <v>851.4</v>
      </c>
      <c r="F35" t="str">
        <f t="shared" si="0"/>
        <v>Suðurnes</v>
      </c>
      <c r="G35">
        <f t="shared" si="3"/>
        <v>851.4</v>
      </c>
      <c r="H35">
        <f t="shared" si="2"/>
        <v>130.98461538461538</v>
      </c>
    </row>
    <row r="36" spans="1:8" x14ac:dyDescent="0.45">
      <c r="A36">
        <v>2017</v>
      </c>
      <c r="B36" t="s">
        <v>14</v>
      </c>
      <c r="C36">
        <v>2300</v>
      </c>
      <c r="D36">
        <v>1</v>
      </c>
      <c r="E36">
        <v>28.8</v>
      </c>
      <c r="F36" t="str">
        <f t="shared" si="0"/>
        <v>Suðurnes</v>
      </c>
      <c r="G36">
        <f t="shared" si="3"/>
        <v>28.8</v>
      </c>
      <c r="H36">
        <f t="shared" si="2"/>
        <v>4.430769230769231</v>
      </c>
    </row>
    <row r="37" spans="1:8" x14ac:dyDescent="0.45">
      <c r="A37">
        <v>2018</v>
      </c>
      <c r="B37" t="s">
        <v>14</v>
      </c>
      <c r="C37">
        <v>2300</v>
      </c>
      <c r="D37">
        <v>1</v>
      </c>
      <c r="E37">
        <v>5222.3999999999996</v>
      </c>
      <c r="F37" t="str">
        <f t="shared" si="0"/>
        <v>Suðurnes</v>
      </c>
      <c r="G37">
        <f t="shared" si="3"/>
        <v>5222.3999999999996</v>
      </c>
      <c r="H37">
        <f t="shared" si="2"/>
        <v>803.44615384615383</v>
      </c>
    </row>
    <row r="38" spans="1:8" x14ac:dyDescent="0.45">
      <c r="A38">
        <v>2010</v>
      </c>
      <c r="B38" t="s">
        <v>15</v>
      </c>
      <c r="C38">
        <v>2506</v>
      </c>
      <c r="D38">
        <v>1</v>
      </c>
      <c r="E38">
        <v>902.8</v>
      </c>
      <c r="F38" t="str">
        <f t="shared" si="0"/>
        <v>Suðurnes</v>
      </c>
      <c r="G38">
        <f t="shared" si="3"/>
        <v>902.8</v>
      </c>
      <c r="H38">
        <f t="shared" si="2"/>
        <v>138.8923076923077</v>
      </c>
    </row>
    <row r="39" spans="1:8" x14ac:dyDescent="0.45">
      <c r="A39">
        <v>2024</v>
      </c>
      <c r="B39" t="s">
        <v>15</v>
      </c>
      <c r="C39">
        <v>2506</v>
      </c>
      <c r="D39">
        <v>1</v>
      </c>
      <c r="E39">
        <v>17.399999999999999</v>
      </c>
      <c r="F39" t="str">
        <f t="shared" si="0"/>
        <v>Suðurnes</v>
      </c>
      <c r="G39">
        <f t="shared" si="3"/>
        <v>17.399999999999999</v>
      </c>
      <c r="H39">
        <f t="shared" si="2"/>
        <v>2.6769230769230767</v>
      </c>
    </row>
    <row r="40" spans="1:8" x14ac:dyDescent="0.45">
      <c r="A40">
        <v>2012</v>
      </c>
      <c r="B40" t="s">
        <v>17</v>
      </c>
      <c r="C40">
        <v>2510</v>
      </c>
      <c r="D40">
        <v>1</v>
      </c>
      <c r="E40">
        <v>3277.7</v>
      </c>
      <c r="F40" t="str">
        <f t="shared" si="0"/>
        <v>Suðurnes</v>
      </c>
      <c r="G40">
        <f t="shared" si="3"/>
        <v>3277.7</v>
      </c>
      <c r="H40">
        <f t="shared" si="2"/>
        <v>504.26153846153841</v>
      </c>
    </row>
    <row r="41" spans="1:8" x14ac:dyDescent="0.45">
      <c r="A41">
        <v>2017</v>
      </c>
      <c r="B41" t="s">
        <v>17</v>
      </c>
      <c r="C41">
        <v>2510</v>
      </c>
      <c r="D41">
        <v>1</v>
      </c>
      <c r="E41">
        <v>1251.2</v>
      </c>
      <c r="F41" t="str">
        <f t="shared" si="0"/>
        <v>Suðurnes</v>
      </c>
      <c r="G41">
        <f t="shared" si="3"/>
        <v>1251.2</v>
      </c>
      <c r="H41">
        <f t="shared" si="2"/>
        <v>192.49230769230769</v>
      </c>
    </row>
    <row r="42" spans="1:8" x14ac:dyDescent="0.45">
      <c r="A42">
        <v>2023</v>
      </c>
      <c r="B42" t="s">
        <v>17</v>
      </c>
      <c r="C42">
        <v>2510</v>
      </c>
      <c r="D42">
        <v>1</v>
      </c>
      <c r="E42">
        <v>5793.8</v>
      </c>
      <c r="F42" t="str">
        <f t="shared" si="0"/>
        <v>Suðurnes</v>
      </c>
      <c r="G42">
        <f t="shared" si="3"/>
        <v>5793.8</v>
      </c>
      <c r="H42">
        <f t="shared" si="2"/>
        <v>891.35384615384623</v>
      </c>
    </row>
    <row r="43" spans="1:8" x14ac:dyDescent="0.45">
      <c r="A43">
        <v>2010</v>
      </c>
      <c r="B43" t="s">
        <v>21</v>
      </c>
      <c r="C43">
        <v>3609</v>
      </c>
      <c r="D43">
        <v>1</v>
      </c>
      <c r="E43">
        <v>38.700000000000003</v>
      </c>
      <c r="F43" t="str">
        <f t="shared" si="0"/>
        <v>Vesturland</v>
      </c>
      <c r="G43">
        <f t="shared" si="3"/>
        <v>38.700000000000003</v>
      </c>
      <c r="H43">
        <f t="shared" si="2"/>
        <v>5.953846153846154</v>
      </c>
    </row>
    <row r="44" spans="1:8" x14ac:dyDescent="0.45">
      <c r="A44">
        <v>2013</v>
      </c>
      <c r="B44" t="s">
        <v>21</v>
      </c>
      <c r="C44">
        <v>3609</v>
      </c>
      <c r="D44">
        <v>1</v>
      </c>
      <c r="E44">
        <v>263.2</v>
      </c>
      <c r="F44" t="str">
        <f t="shared" si="0"/>
        <v>Vesturland</v>
      </c>
      <c r="G44">
        <f t="shared" si="3"/>
        <v>263.2</v>
      </c>
      <c r="H44">
        <f t="shared" si="2"/>
        <v>40.492307692307691</v>
      </c>
    </row>
    <row r="45" spans="1:8" x14ac:dyDescent="0.45">
      <c r="A45">
        <v>2016</v>
      </c>
      <c r="B45" t="s">
        <v>21</v>
      </c>
      <c r="C45">
        <v>3609</v>
      </c>
      <c r="D45">
        <v>2</v>
      </c>
      <c r="E45">
        <v>975.85</v>
      </c>
      <c r="F45" t="str">
        <f t="shared" si="0"/>
        <v>Vesturland</v>
      </c>
      <c r="G45">
        <f t="shared" si="3"/>
        <v>1951.7</v>
      </c>
      <c r="H45">
        <f t="shared" si="2"/>
        <v>300.26153846153846</v>
      </c>
    </row>
    <row r="46" spans="1:8" x14ac:dyDescent="0.45">
      <c r="A46">
        <v>2018</v>
      </c>
      <c r="B46" t="s">
        <v>21</v>
      </c>
      <c r="C46">
        <v>3609</v>
      </c>
      <c r="D46">
        <v>3</v>
      </c>
      <c r="E46">
        <v>1583.1</v>
      </c>
      <c r="F46" t="str">
        <f t="shared" si="0"/>
        <v>Vesturland</v>
      </c>
      <c r="G46">
        <f t="shared" si="3"/>
        <v>4749.2999999999993</v>
      </c>
      <c r="H46">
        <f t="shared" si="2"/>
        <v>730.66153846153838</v>
      </c>
    </row>
    <row r="47" spans="1:8" x14ac:dyDescent="0.45">
      <c r="A47">
        <v>2019</v>
      </c>
      <c r="B47" t="s">
        <v>21</v>
      </c>
      <c r="C47">
        <v>3609</v>
      </c>
      <c r="D47">
        <v>7</v>
      </c>
      <c r="E47">
        <v>93.77</v>
      </c>
      <c r="F47" t="str">
        <f t="shared" si="0"/>
        <v>Vesturland</v>
      </c>
      <c r="G47">
        <f t="shared" si="3"/>
        <v>656.39</v>
      </c>
      <c r="H47">
        <f t="shared" si="2"/>
        <v>100.98307692307692</v>
      </c>
    </row>
    <row r="48" spans="1:8" x14ac:dyDescent="0.45">
      <c r="A48">
        <v>2021</v>
      </c>
      <c r="B48" t="s">
        <v>21</v>
      </c>
      <c r="C48">
        <v>3609</v>
      </c>
      <c r="D48">
        <v>2</v>
      </c>
      <c r="E48">
        <v>27.91</v>
      </c>
      <c r="F48" t="str">
        <f t="shared" si="0"/>
        <v>Vesturland</v>
      </c>
      <c r="G48">
        <f t="shared" si="3"/>
        <v>55.82</v>
      </c>
      <c r="H48">
        <f t="shared" si="2"/>
        <v>8.5876923076923077</v>
      </c>
    </row>
    <row r="49" spans="1:8" x14ac:dyDescent="0.45">
      <c r="A49">
        <v>2015</v>
      </c>
      <c r="B49" t="s">
        <v>22</v>
      </c>
      <c r="C49">
        <v>3709</v>
      </c>
      <c r="D49">
        <v>1</v>
      </c>
      <c r="E49">
        <v>154</v>
      </c>
      <c r="F49" t="str">
        <f t="shared" si="0"/>
        <v>Vesturland</v>
      </c>
      <c r="G49">
        <f t="shared" si="3"/>
        <v>154</v>
      </c>
      <c r="H49">
        <f t="shared" si="2"/>
        <v>23.692307692307693</v>
      </c>
    </row>
    <row r="50" spans="1:8" x14ac:dyDescent="0.45">
      <c r="A50">
        <v>2019</v>
      </c>
      <c r="B50" t="s">
        <v>22</v>
      </c>
      <c r="C50">
        <v>3709</v>
      </c>
      <c r="D50">
        <v>1</v>
      </c>
      <c r="E50">
        <v>78.5</v>
      </c>
      <c r="F50" t="str">
        <f t="shared" si="0"/>
        <v>Vesturland</v>
      </c>
      <c r="G50">
        <f t="shared" si="3"/>
        <v>78.5</v>
      </c>
      <c r="H50">
        <f t="shared" si="2"/>
        <v>12.076923076923077</v>
      </c>
    </row>
    <row r="51" spans="1:8" x14ac:dyDescent="0.45">
      <c r="A51">
        <v>2014</v>
      </c>
      <c r="B51" t="s">
        <v>23</v>
      </c>
      <c r="C51">
        <v>3713</v>
      </c>
      <c r="D51">
        <v>1</v>
      </c>
      <c r="E51">
        <v>287.39999999999998</v>
      </c>
      <c r="F51" t="str">
        <f t="shared" si="0"/>
        <v>Vesturland</v>
      </c>
      <c r="G51">
        <f t="shared" si="3"/>
        <v>287.39999999999998</v>
      </c>
      <c r="H51">
        <f t="shared" si="2"/>
        <v>44.215384615384615</v>
      </c>
    </row>
    <row r="52" spans="1:8" x14ac:dyDescent="0.45">
      <c r="A52">
        <v>2011</v>
      </c>
      <c r="B52" t="s">
        <v>24</v>
      </c>
      <c r="C52">
        <v>3714</v>
      </c>
      <c r="D52">
        <v>1</v>
      </c>
      <c r="E52">
        <v>496.9</v>
      </c>
      <c r="F52" t="str">
        <f t="shared" si="0"/>
        <v>Vesturland</v>
      </c>
      <c r="G52">
        <f t="shared" si="3"/>
        <v>496.9</v>
      </c>
      <c r="H52">
        <f t="shared" si="2"/>
        <v>76.446153846153848</v>
      </c>
    </row>
    <row r="53" spans="1:8" x14ac:dyDescent="0.45">
      <c r="A53">
        <v>2014</v>
      </c>
      <c r="B53" t="s">
        <v>24</v>
      </c>
      <c r="C53">
        <v>3714</v>
      </c>
      <c r="D53">
        <v>1</v>
      </c>
      <c r="E53">
        <v>326.10000000000002</v>
      </c>
      <c r="F53" t="str">
        <f t="shared" si="0"/>
        <v>Vesturland</v>
      </c>
      <c r="G53">
        <f t="shared" si="3"/>
        <v>326.10000000000002</v>
      </c>
      <c r="H53">
        <f t="shared" si="2"/>
        <v>50.169230769230772</v>
      </c>
    </row>
    <row r="54" spans="1:8" x14ac:dyDescent="0.45">
      <c r="A54">
        <v>2017</v>
      </c>
      <c r="B54" t="s">
        <v>24</v>
      </c>
      <c r="C54">
        <v>3714</v>
      </c>
      <c r="D54">
        <v>2</v>
      </c>
      <c r="E54">
        <v>103.25</v>
      </c>
      <c r="F54" t="str">
        <f t="shared" si="0"/>
        <v>Vesturland</v>
      </c>
      <c r="G54">
        <f t="shared" si="3"/>
        <v>206.5</v>
      </c>
      <c r="H54">
        <f t="shared" si="2"/>
        <v>31.76923076923077</v>
      </c>
    </row>
    <row r="55" spans="1:8" x14ac:dyDescent="0.45">
      <c r="A55">
        <v>2024</v>
      </c>
      <c r="B55" t="s">
        <v>24</v>
      </c>
      <c r="C55">
        <v>3714</v>
      </c>
      <c r="D55">
        <v>1</v>
      </c>
      <c r="E55">
        <v>430.8</v>
      </c>
      <c r="F55" t="str">
        <f t="shared" si="0"/>
        <v>Vesturland</v>
      </c>
      <c r="G55">
        <f t="shared" si="3"/>
        <v>430.8</v>
      </c>
      <c r="H55">
        <f t="shared" si="2"/>
        <v>66.276923076923083</v>
      </c>
    </row>
    <row r="56" spans="1:8" x14ac:dyDescent="0.45">
      <c r="A56">
        <v>2006</v>
      </c>
      <c r="B56" t="s">
        <v>26</v>
      </c>
      <c r="C56">
        <v>3716</v>
      </c>
      <c r="D56">
        <v>1</v>
      </c>
      <c r="E56">
        <v>1333.8</v>
      </c>
      <c r="F56" t="str">
        <f t="shared" si="0"/>
        <v>Vesturland</v>
      </c>
      <c r="G56">
        <f t="shared" si="3"/>
        <v>1333.8</v>
      </c>
      <c r="H56">
        <f t="shared" si="2"/>
        <v>205.2</v>
      </c>
    </row>
    <row r="57" spans="1:8" x14ac:dyDescent="0.45">
      <c r="A57">
        <v>2017</v>
      </c>
      <c r="B57" t="s">
        <v>26</v>
      </c>
      <c r="C57">
        <v>3716</v>
      </c>
      <c r="D57">
        <v>1</v>
      </c>
      <c r="E57">
        <v>1099</v>
      </c>
      <c r="F57" t="str">
        <f t="shared" si="0"/>
        <v>Vesturland</v>
      </c>
      <c r="G57">
        <f t="shared" si="3"/>
        <v>1099</v>
      </c>
      <c r="H57">
        <f t="shared" si="2"/>
        <v>169.07692307692307</v>
      </c>
    </row>
    <row r="58" spans="1:8" x14ac:dyDescent="0.45">
      <c r="A58">
        <v>2018</v>
      </c>
      <c r="B58" t="s">
        <v>26</v>
      </c>
      <c r="C58">
        <v>3716</v>
      </c>
      <c r="D58">
        <v>1</v>
      </c>
      <c r="E58">
        <v>353</v>
      </c>
      <c r="F58" t="str">
        <f t="shared" si="0"/>
        <v>Vesturland</v>
      </c>
      <c r="G58">
        <f t="shared" si="3"/>
        <v>353</v>
      </c>
      <c r="H58">
        <f t="shared" si="2"/>
        <v>54.307692307692307</v>
      </c>
    </row>
    <row r="59" spans="1:8" x14ac:dyDescent="0.45">
      <c r="A59">
        <v>2016</v>
      </c>
      <c r="B59" t="s">
        <v>27</v>
      </c>
      <c r="C59">
        <v>3811</v>
      </c>
      <c r="D59">
        <v>1</v>
      </c>
      <c r="E59">
        <v>764.6</v>
      </c>
      <c r="F59" t="str">
        <f t="shared" si="0"/>
        <v>Vesturland</v>
      </c>
      <c r="G59">
        <f t="shared" si="3"/>
        <v>764.6</v>
      </c>
      <c r="H59">
        <f t="shared" si="2"/>
        <v>117.63076923076923</v>
      </c>
    </row>
    <row r="60" spans="1:8" x14ac:dyDescent="0.45">
      <c r="A60">
        <v>2017</v>
      </c>
      <c r="B60" t="s">
        <v>27</v>
      </c>
      <c r="C60">
        <v>3811</v>
      </c>
      <c r="D60">
        <v>1</v>
      </c>
      <c r="E60">
        <v>532.5</v>
      </c>
      <c r="F60" t="str">
        <f t="shared" si="0"/>
        <v>Vesturland</v>
      </c>
      <c r="G60">
        <f t="shared" si="3"/>
        <v>532.5</v>
      </c>
      <c r="H60">
        <f t="shared" si="2"/>
        <v>81.92307692307692</v>
      </c>
    </row>
    <row r="61" spans="1:8" x14ac:dyDescent="0.45">
      <c r="A61">
        <v>2018</v>
      </c>
      <c r="B61" t="s">
        <v>27</v>
      </c>
      <c r="C61">
        <v>3811</v>
      </c>
      <c r="D61">
        <v>1</v>
      </c>
      <c r="E61">
        <v>15</v>
      </c>
      <c r="F61" t="str">
        <f t="shared" si="0"/>
        <v>Vesturland</v>
      </c>
      <c r="G61">
        <f t="shared" si="3"/>
        <v>15</v>
      </c>
      <c r="H61">
        <f t="shared" si="2"/>
        <v>2.3076923076923075</v>
      </c>
    </row>
    <row r="62" spans="1:8" x14ac:dyDescent="0.45">
      <c r="A62">
        <v>2019</v>
      </c>
      <c r="B62" t="s">
        <v>27</v>
      </c>
      <c r="C62">
        <v>3811</v>
      </c>
      <c r="D62">
        <v>1</v>
      </c>
      <c r="E62">
        <v>365.4</v>
      </c>
      <c r="F62" t="str">
        <f t="shared" si="0"/>
        <v>Vesturland</v>
      </c>
      <c r="G62">
        <f t="shared" si="3"/>
        <v>365.4</v>
      </c>
      <c r="H62">
        <f t="shared" si="2"/>
        <v>56.215384615384615</v>
      </c>
    </row>
    <row r="63" spans="1:8" x14ac:dyDescent="0.45">
      <c r="A63">
        <v>2007</v>
      </c>
      <c r="B63" t="s">
        <v>29</v>
      </c>
      <c r="C63">
        <v>4200</v>
      </c>
      <c r="D63">
        <v>9</v>
      </c>
      <c r="E63">
        <v>67.900000000000006</v>
      </c>
      <c r="F63" t="str">
        <f t="shared" si="0"/>
        <v>Vestfirðir</v>
      </c>
      <c r="G63">
        <f t="shared" si="3"/>
        <v>611.1</v>
      </c>
      <c r="H63">
        <f t="shared" si="2"/>
        <v>94.015384615384619</v>
      </c>
    </row>
    <row r="64" spans="1:8" x14ac:dyDescent="0.45">
      <c r="A64">
        <v>2009</v>
      </c>
      <c r="B64" t="s">
        <v>29</v>
      </c>
      <c r="C64">
        <v>4200</v>
      </c>
      <c r="D64">
        <v>3</v>
      </c>
      <c r="E64">
        <v>67.900000000000006</v>
      </c>
      <c r="F64" t="str">
        <f t="shared" si="0"/>
        <v>Vestfirðir</v>
      </c>
      <c r="G64">
        <f t="shared" si="3"/>
        <v>203.70000000000002</v>
      </c>
      <c r="H64">
        <f t="shared" si="2"/>
        <v>31.338461538461541</v>
      </c>
    </row>
    <row r="65" spans="1:8" x14ac:dyDescent="0.45">
      <c r="A65">
        <v>2018</v>
      </c>
      <c r="B65" t="s">
        <v>29</v>
      </c>
      <c r="C65">
        <v>4200</v>
      </c>
      <c r="D65">
        <v>1</v>
      </c>
      <c r="E65">
        <v>26.6</v>
      </c>
      <c r="F65" t="str">
        <f t="shared" si="0"/>
        <v>Vestfirðir</v>
      </c>
      <c r="G65">
        <f t="shared" si="3"/>
        <v>26.6</v>
      </c>
      <c r="H65">
        <f t="shared" si="2"/>
        <v>4.0923076923076929</v>
      </c>
    </row>
    <row r="66" spans="1:8" x14ac:dyDescent="0.45">
      <c r="A66">
        <v>2007</v>
      </c>
      <c r="B66" t="s">
        <v>30</v>
      </c>
      <c r="C66">
        <v>4502</v>
      </c>
      <c r="D66">
        <v>1</v>
      </c>
      <c r="E66">
        <v>291.60000000000002</v>
      </c>
      <c r="F66" t="str">
        <f t="shared" si="0"/>
        <v>Vestfirðir</v>
      </c>
      <c r="G66">
        <f t="shared" si="3"/>
        <v>291.60000000000002</v>
      </c>
      <c r="H66">
        <f t="shared" si="2"/>
        <v>44.861538461538466</v>
      </c>
    </row>
    <row r="67" spans="1:8" x14ac:dyDescent="0.45">
      <c r="A67">
        <v>2014</v>
      </c>
      <c r="B67" t="s">
        <v>31</v>
      </c>
      <c r="C67">
        <v>4604</v>
      </c>
      <c r="D67">
        <v>1</v>
      </c>
      <c r="E67">
        <v>289.2</v>
      </c>
      <c r="F67" t="str">
        <f t="shared" ref="F67:F130" si="4">IF(OR(B67="Reykjavíkurborg",B67="Kópavogsbær",B67="Seltjarnarnesbær",B67="Garðabær",B67="Hafnarfjarðarkaupstaður",B67="Mosfellsbær",B67="Kjósarhreppur"),"Höfuðborgarsvæðið",IF(OR(B67="Reykjanesbær",B67="Grindavíkurbær",B67="Sveitarfélagið Vogar",B67="Sveitarfélagið Álftanes",B67="Suðurnesjabær"),"Suðurnes",IF(OR(B67="Akraneskaupstaður",B67="Borgarbyggð",B67="Stykkishólmur",B67="Stykkishólmsbær",B67="Grundarfjarðarbær",B67="Snæfellsbær",B67="Eyja- og Miklaholtshreppur",B67="Skorradalshreppur",B67="Hvalfjarðarsveit",B67="Dalabyggð"),"Vesturland",IF(OR(B67="Ísafjarðarbær",B67="Bolungarvíkurkaupstaður",B67="Reykhólahreppur",B67="Vesturbyggð",B67="Súðavíkurhreppur",B67="Árneshreppur",B67="Kaldrananeshreppur",B67="Strandabyggð"),"Vestfirðir",IF(OR(B67="Skagafjörður",B67="Húnaþing vestra",B67="Sveitarfélagið Skagaströnd",B67="Húnabyggð"),"Norðurland vestra",IF(OR(B67="Akureyrarbær",B67="Akureyri",B67="Fjallabyggð",B67="Dalvíkurbyggð",B67="Eyjafjarðarsveit",B67="Hörgársveit",B67="Svalbarðsstrandarhreppur",B67="Grýtubakkahreppur",B67="Norðurþing",B67="Tjörneshreppur",B67="Þingeyjarsveit",B67="Langanesbyggð"),"Norðurland eystra",IF(OR(B67="Fjarðabyggð",B67="Fjarðarbyggð",B67="Múlaþing",B67="Vopnafjarðarhreppur",B67="Fljótsdalshreppur"),"Austurland",IF(OR(B67="Vestmannaeyjar",B67="Sveitarfélagið Árborg",B67="Sveitarfélagið Hornafjörður",B67="Mýrdalshreppur",B67="Skarftárhreppur",B67="Ásahreppur",B67="Skaftárhreppur",B67="Rangárþing eystra",B67="Rangárþing ytra",B67="Hrunamannahreppur",B67="Hveragerði",B67="Sveitarfélagið Ölfus",B67="Grímsnes- og Grafningshreppur",B67="Skeiða- og Gnúpverjahreppur",B67="Bláskógabyggð",B67="Flóahreppur"),"Suðurland","Óþekkt"))))))))</f>
        <v>Vestfirðir</v>
      </c>
      <c r="G67">
        <f t="shared" si="3"/>
        <v>289.2</v>
      </c>
      <c r="H67">
        <f t="shared" ref="H67:H130" si="5">G67/6.5</f>
        <v>44.492307692307691</v>
      </c>
    </row>
    <row r="68" spans="1:8" x14ac:dyDescent="0.45">
      <c r="A68">
        <v>2018</v>
      </c>
      <c r="B68" t="s">
        <v>31</v>
      </c>
      <c r="C68">
        <v>4604</v>
      </c>
      <c r="D68">
        <v>1</v>
      </c>
      <c r="E68">
        <v>117.2</v>
      </c>
      <c r="F68" t="str">
        <f t="shared" si="4"/>
        <v>Vestfirðir</v>
      </c>
      <c r="G68">
        <f t="shared" si="3"/>
        <v>117.2</v>
      </c>
      <c r="H68">
        <f t="shared" si="5"/>
        <v>18.030769230769231</v>
      </c>
    </row>
    <row r="69" spans="1:8" x14ac:dyDescent="0.45">
      <c r="A69">
        <v>2021</v>
      </c>
      <c r="B69" t="s">
        <v>31</v>
      </c>
      <c r="C69">
        <v>4604</v>
      </c>
      <c r="D69">
        <v>1</v>
      </c>
      <c r="E69">
        <v>548</v>
      </c>
      <c r="F69" t="str">
        <f t="shared" si="4"/>
        <v>Vestfirðir</v>
      </c>
      <c r="G69">
        <f t="shared" si="3"/>
        <v>548</v>
      </c>
      <c r="H69">
        <f t="shared" si="5"/>
        <v>84.307692307692307</v>
      </c>
    </row>
    <row r="70" spans="1:8" x14ac:dyDescent="0.45">
      <c r="A70">
        <v>2016</v>
      </c>
      <c r="B70" t="s">
        <v>32</v>
      </c>
      <c r="C70">
        <v>4803</v>
      </c>
      <c r="D70">
        <v>1</v>
      </c>
      <c r="E70">
        <v>520.79999999999995</v>
      </c>
      <c r="F70" t="str">
        <f t="shared" si="4"/>
        <v>Vestfirðir</v>
      </c>
      <c r="G70">
        <f t="shared" si="3"/>
        <v>520.79999999999995</v>
      </c>
      <c r="H70">
        <f t="shared" si="5"/>
        <v>80.123076923076923</v>
      </c>
    </row>
    <row r="71" spans="1:8" x14ac:dyDescent="0.45">
      <c r="A71">
        <v>2007</v>
      </c>
      <c r="B71" t="s">
        <v>34</v>
      </c>
      <c r="C71">
        <v>4902</v>
      </c>
      <c r="D71">
        <v>1</v>
      </c>
      <c r="E71">
        <v>72.7</v>
      </c>
      <c r="F71" t="str">
        <f t="shared" si="4"/>
        <v>Vestfirðir</v>
      </c>
      <c r="G71">
        <f t="shared" si="3"/>
        <v>72.7</v>
      </c>
      <c r="H71">
        <f t="shared" si="5"/>
        <v>11.184615384615386</v>
      </c>
    </row>
    <row r="72" spans="1:8" x14ac:dyDescent="0.45">
      <c r="A72">
        <v>2008</v>
      </c>
      <c r="B72" t="s">
        <v>34</v>
      </c>
      <c r="C72">
        <v>4902</v>
      </c>
      <c r="D72">
        <v>1</v>
      </c>
      <c r="E72">
        <v>219.5</v>
      </c>
      <c r="F72" t="str">
        <f t="shared" si="4"/>
        <v>Vestfirðir</v>
      </c>
      <c r="G72">
        <f t="shared" si="3"/>
        <v>219.5</v>
      </c>
      <c r="H72">
        <f t="shared" si="5"/>
        <v>33.769230769230766</v>
      </c>
    </row>
    <row r="73" spans="1:8" x14ac:dyDescent="0.45">
      <c r="A73">
        <v>2013</v>
      </c>
      <c r="B73" t="s">
        <v>34</v>
      </c>
      <c r="C73">
        <v>4902</v>
      </c>
      <c r="D73">
        <v>1</v>
      </c>
      <c r="E73">
        <v>278.60000000000002</v>
      </c>
      <c r="F73" t="str">
        <f t="shared" si="4"/>
        <v>Vestfirðir</v>
      </c>
      <c r="G73">
        <f t="shared" si="3"/>
        <v>278.60000000000002</v>
      </c>
      <c r="H73">
        <f t="shared" si="5"/>
        <v>42.861538461538466</v>
      </c>
    </row>
    <row r="74" spans="1:8" x14ac:dyDescent="0.45">
      <c r="A74">
        <v>2007</v>
      </c>
      <c r="B74" t="s">
        <v>36</v>
      </c>
      <c r="C74">
        <v>5508</v>
      </c>
      <c r="D74">
        <v>1</v>
      </c>
      <c r="E74">
        <v>216.4</v>
      </c>
      <c r="F74" t="str">
        <f t="shared" si="4"/>
        <v>Norðurland vestra</v>
      </c>
      <c r="G74">
        <f t="shared" si="3"/>
        <v>216.4</v>
      </c>
      <c r="H74">
        <f t="shared" si="5"/>
        <v>33.292307692307695</v>
      </c>
    </row>
    <row r="75" spans="1:8" x14ac:dyDescent="0.45">
      <c r="A75">
        <v>2008</v>
      </c>
      <c r="B75" t="s">
        <v>36</v>
      </c>
      <c r="C75">
        <v>5508</v>
      </c>
      <c r="D75">
        <v>1</v>
      </c>
      <c r="E75">
        <v>64</v>
      </c>
      <c r="F75" t="str">
        <f t="shared" si="4"/>
        <v>Norðurland vestra</v>
      </c>
      <c r="G75">
        <f t="shared" si="3"/>
        <v>64</v>
      </c>
      <c r="H75">
        <f t="shared" si="5"/>
        <v>9.8461538461538467</v>
      </c>
    </row>
    <row r="76" spans="1:8" x14ac:dyDescent="0.45">
      <c r="A76">
        <v>2016</v>
      </c>
      <c r="B76" t="s">
        <v>36</v>
      </c>
      <c r="C76">
        <v>5508</v>
      </c>
      <c r="D76">
        <v>1</v>
      </c>
      <c r="E76">
        <v>20.9</v>
      </c>
      <c r="F76" t="str">
        <f t="shared" si="4"/>
        <v>Norðurland vestra</v>
      </c>
      <c r="G76">
        <f t="shared" ref="G76:G139" si="6">D76*E76</f>
        <v>20.9</v>
      </c>
      <c r="H76">
        <f t="shared" si="5"/>
        <v>3.2153846153846151</v>
      </c>
    </row>
    <row r="77" spans="1:8" x14ac:dyDescent="0.45">
      <c r="A77">
        <v>2018</v>
      </c>
      <c r="B77" t="s">
        <v>36</v>
      </c>
      <c r="C77">
        <v>5508</v>
      </c>
      <c r="D77">
        <v>1</v>
      </c>
      <c r="E77">
        <v>461</v>
      </c>
      <c r="F77" t="str">
        <f t="shared" si="4"/>
        <v>Norðurland vestra</v>
      </c>
      <c r="G77">
        <f t="shared" si="6"/>
        <v>461</v>
      </c>
      <c r="H77">
        <f t="shared" si="5"/>
        <v>70.92307692307692</v>
      </c>
    </row>
    <row r="78" spans="1:8" x14ac:dyDescent="0.45">
      <c r="A78">
        <v>2019</v>
      </c>
      <c r="B78" t="s">
        <v>36</v>
      </c>
      <c r="C78">
        <v>5508</v>
      </c>
      <c r="D78">
        <v>1</v>
      </c>
      <c r="E78">
        <v>97.8</v>
      </c>
      <c r="F78" t="str">
        <f t="shared" si="4"/>
        <v>Norðurland vestra</v>
      </c>
      <c r="G78">
        <f t="shared" si="6"/>
        <v>97.8</v>
      </c>
      <c r="H78">
        <f t="shared" si="5"/>
        <v>15.046153846153846</v>
      </c>
    </row>
    <row r="79" spans="1:8" x14ac:dyDescent="0.45">
      <c r="A79">
        <v>2022</v>
      </c>
      <c r="B79" t="s">
        <v>36</v>
      </c>
      <c r="C79">
        <v>5508</v>
      </c>
      <c r="D79">
        <v>1</v>
      </c>
      <c r="E79">
        <v>98.8</v>
      </c>
      <c r="F79" t="str">
        <f t="shared" si="4"/>
        <v>Norðurland vestra</v>
      </c>
      <c r="G79">
        <f t="shared" si="6"/>
        <v>98.8</v>
      </c>
      <c r="H79">
        <f t="shared" si="5"/>
        <v>15.2</v>
      </c>
    </row>
    <row r="80" spans="1:8" x14ac:dyDescent="0.45">
      <c r="A80">
        <v>2009</v>
      </c>
      <c r="B80" t="s">
        <v>38</v>
      </c>
      <c r="C80">
        <v>5613</v>
      </c>
      <c r="D80">
        <v>1</v>
      </c>
      <c r="E80">
        <v>159.80000000000001</v>
      </c>
      <c r="F80" t="str">
        <f t="shared" si="4"/>
        <v>Norðurland vestra</v>
      </c>
      <c r="G80">
        <f t="shared" si="6"/>
        <v>159.80000000000001</v>
      </c>
      <c r="H80">
        <f t="shared" si="5"/>
        <v>24.584615384615386</v>
      </c>
    </row>
    <row r="81" spans="1:8" x14ac:dyDescent="0.45">
      <c r="A81">
        <v>2019</v>
      </c>
      <c r="B81" t="s">
        <v>38</v>
      </c>
      <c r="C81">
        <v>5613</v>
      </c>
      <c r="D81">
        <v>1</v>
      </c>
      <c r="E81">
        <v>366.5</v>
      </c>
      <c r="F81" t="str">
        <f t="shared" si="4"/>
        <v>Norðurland vestra</v>
      </c>
      <c r="G81">
        <f t="shared" si="6"/>
        <v>366.5</v>
      </c>
      <c r="H81">
        <f t="shared" si="5"/>
        <v>56.384615384615387</v>
      </c>
    </row>
    <row r="82" spans="1:8" x14ac:dyDescent="0.45">
      <c r="A82">
        <v>2010</v>
      </c>
      <c r="B82" t="s">
        <v>39</v>
      </c>
      <c r="C82">
        <v>5716</v>
      </c>
      <c r="D82">
        <v>1</v>
      </c>
      <c r="E82">
        <v>113.1</v>
      </c>
      <c r="F82" t="str">
        <f t="shared" si="4"/>
        <v>Norðurland vestra</v>
      </c>
      <c r="G82">
        <f t="shared" si="6"/>
        <v>113.1</v>
      </c>
      <c r="H82">
        <f t="shared" si="5"/>
        <v>17.399999999999999</v>
      </c>
    </row>
    <row r="83" spans="1:8" x14ac:dyDescent="0.45">
      <c r="A83">
        <v>2013</v>
      </c>
      <c r="B83" t="s">
        <v>39</v>
      </c>
      <c r="C83">
        <v>5716</v>
      </c>
      <c r="D83">
        <v>1</v>
      </c>
      <c r="E83">
        <v>169.8</v>
      </c>
      <c r="F83" t="str">
        <f t="shared" si="4"/>
        <v>Norðurland vestra</v>
      </c>
      <c r="G83">
        <f t="shared" si="6"/>
        <v>169.8</v>
      </c>
      <c r="H83">
        <f t="shared" si="5"/>
        <v>26.123076923076926</v>
      </c>
    </row>
    <row r="84" spans="1:8" x14ac:dyDescent="0.45">
      <c r="A84">
        <v>2015</v>
      </c>
      <c r="B84" t="s">
        <v>39</v>
      </c>
      <c r="C84">
        <v>5716</v>
      </c>
      <c r="D84">
        <v>1</v>
      </c>
      <c r="E84">
        <v>214.8</v>
      </c>
      <c r="F84" t="str">
        <f t="shared" si="4"/>
        <v>Norðurland vestra</v>
      </c>
      <c r="G84">
        <f t="shared" si="6"/>
        <v>214.8</v>
      </c>
      <c r="H84">
        <f t="shared" si="5"/>
        <v>33.04615384615385</v>
      </c>
    </row>
    <row r="85" spans="1:8" x14ac:dyDescent="0.45">
      <c r="A85">
        <v>2020</v>
      </c>
      <c r="B85" t="s">
        <v>39</v>
      </c>
      <c r="C85">
        <v>5716</v>
      </c>
      <c r="D85">
        <v>1</v>
      </c>
      <c r="E85">
        <v>185.4</v>
      </c>
      <c r="F85" t="str">
        <f t="shared" si="4"/>
        <v>Norðurland vestra</v>
      </c>
      <c r="G85">
        <f t="shared" si="6"/>
        <v>185.4</v>
      </c>
      <c r="H85">
        <f t="shared" si="5"/>
        <v>28.523076923076925</v>
      </c>
    </row>
    <row r="86" spans="1:8" x14ac:dyDescent="0.45">
      <c r="A86">
        <v>2013</v>
      </c>
      <c r="B86" t="s">
        <v>40</v>
      </c>
      <c r="C86">
        <v>6000</v>
      </c>
      <c r="D86">
        <v>1</v>
      </c>
      <c r="E86">
        <v>932.5</v>
      </c>
      <c r="F86" t="str">
        <f t="shared" si="4"/>
        <v>Norðurland eystra</v>
      </c>
      <c r="G86">
        <f t="shared" si="6"/>
        <v>932.5</v>
      </c>
      <c r="H86">
        <f t="shared" si="5"/>
        <v>143.46153846153845</v>
      </c>
    </row>
    <row r="87" spans="1:8" x14ac:dyDescent="0.45">
      <c r="A87">
        <v>2014</v>
      </c>
      <c r="B87" t="s">
        <v>40</v>
      </c>
      <c r="C87">
        <v>6000</v>
      </c>
      <c r="D87">
        <v>1</v>
      </c>
      <c r="E87">
        <v>49.5</v>
      </c>
      <c r="F87" t="str">
        <f t="shared" si="4"/>
        <v>Norðurland eystra</v>
      </c>
      <c r="G87">
        <f t="shared" si="6"/>
        <v>49.5</v>
      </c>
      <c r="H87">
        <f t="shared" si="5"/>
        <v>7.615384615384615</v>
      </c>
    </row>
    <row r="88" spans="1:8" x14ac:dyDescent="0.45">
      <c r="A88">
        <v>2015</v>
      </c>
      <c r="B88" t="s">
        <v>40</v>
      </c>
      <c r="C88">
        <v>6000</v>
      </c>
      <c r="D88">
        <v>1</v>
      </c>
      <c r="E88">
        <v>52.7</v>
      </c>
      <c r="F88" t="str">
        <f t="shared" si="4"/>
        <v>Norðurland eystra</v>
      </c>
      <c r="G88">
        <f t="shared" si="6"/>
        <v>52.7</v>
      </c>
      <c r="H88">
        <f t="shared" si="5"/>
        <v>8.1076923076923073</v>
      </c>
    </row>
    <row r="89" spans="1:8" x14ac:dyDescent="0.45">
      <c r="A89">
        <v>2016</v>
      </c>
      <c r="B89" t="s">
        <v>40</v>
      </c>
      <c r="C89">
        <v>6000</v>
      </c>
      <c r="D89">
        <v>1</v>
      </c>
      <c r="E89">
        <v>37.4</v>
      </c>
      <c r="F89" t="str">
        <f t="shared" si="4"/>
        <v>Norðurland eystra</v>
      </c>
      <c r="G89">
        <f t="shared" si="6"/>
        <v>37.4</v>
      </c>
      <c r="H89">
        <f t="shared" si="5"/>
        <v>5.7538461538461538</v>
      </c>
    </row>
    <row r="90" spans="1:8" x14ac:dyDescent="0.45">
      <c r="A90">
        <v>2018</v>
      </c>
      <c r="B90" t="s">
        <v>40</v>
      </c>
      <c r="C90">
        <v>6000</v>
      </c>
      <c r="D90">
        <v>1</v>
      </c>
      <c r="E90">
        <v>149.19999999999999</v>
      </c>
      <c r="F90" t="str">
        <f t="shared" si="4"/>
        <v>Norðurland eystra</v>
      </c>
      <c r="G90">
        <f t="shared" si="6"/>
        <v>149.19999999999999</v>
      </c>
      <c r="H90">
        <f t="shared" si="5"/>
        <v>22.95384615384615</v>
      </c>
    </row>
    <row r="91" spans="1:8" x14ac:dyDescent="0.45">
      <c r="A91">
        <v>2019</v>
      </c>
      <c r="B91" t="s">
        <v>40</v>
      </c>
      <c r="C91">
        <v>6000</v>
      </c>
      <c r="D91">
        <v>1</v>
      </c>
      <c r="E91">
        <v>400.1</v>
      </c>
      <c r="F91" t="str">
        <f t="shared" si="4"/>
        <v>Norðurland eystra</v>
      </c>
      <c r="G91">
        <f t="shared" si="6"/>
        <v>400.1</v>
      </c>
      <c r="H91">
        <f t="shared" si="5"/>
        <v>61.553846153846159</v>
      </c>
    </row>
    <row r="92" spans="1:8" x14ac:dyDescent="0.45">
      <c r="A92">
        <v>2022</v>
      </c>
      <c r="B92" t="s">
        <v>40</v>
      </c>
      <c r="C92">
        <v>6000</v>
      </c>
      <c r="D92">
        <v>1</v>
      </c>
      <c r="E92">
        <v>1117.2</v>
      </c>
      <c r="F92" t="str">
        <f t="shared" si="4"/>
        <v>Norðurland eystra</v>
      </c>
      <c r="G92">
        <f t="shared" si="6"/>
        <v>1117.2</v>
      </c>
      <c r="H92">
        <f t="shared" si="5"/>
        <v>171.87692307692308</v>
      </c>
    </row>
    <row r="93" spans="1:8" x14ac:dyDescent="0.45">
      <c r="A93">
        <v>2023</v>
      </c>
      <c r="B93" t="s">
        <v>40</v>
      </c>
      <c r="C93">
        <v>6000</v>
      </c>
      <c r="D93">
        <v>1</v>
      </c>
      <c r="E93">
        <v>1338.8</v>
      </c>
      <c r="F93" t="str">
        <f t="shared" si="4"/>
        <v>Norðurland eystra</v>
      </c>
      <c r="G93">
        <f t="shared" si="6"/>
        <v>1338.8</v>
      </c>
      <c r="H93">
        <f t="shared" si="5"/>
        <v>205.96923076923076</v>
      </c>
    </row>
    <row r="94" spans="1:8" x14ac:dyDescent="0.45">
      <c r="A94">
        <v>2024</v>
      </c>
      <c r="B94" t="s">
        <v>40</v>
      </c>
      <c r="C94">
        <v>6000</v>
      </c>
      <c r="D94">
        <v>1</v>
      </c>
      <c r="E94">
        <v>1087.4000000000001</v>
      </c>
      <c r="F94" t="str">
        <f t="shared" si="4"/>
        <v>Norðurland eystra</v>
      </c>
      <c r="G94">
        <f t="shared" si="6"/>
        <v>1087.4000000000001</v>
      </c>
      <c r="H94">
        <f t="shared" si="5"/>
        <v>167.2923076923077</v>
      </c>
    </row>
    <row r="95" spans="1:8" x14ac:dyDescent="0.45">
      <c r="A95">
        <v>2009</v>
      </c>
      <c r="B95" t="s">
        <v>42</v>
      </c>
      <c r="C95">
        <v>6100</v>
      </c>
      <c r="D95">
        <v>1</v>
      </c>
      <c r="E95">
        <v>247.5</v>
      </c>
      <c r="F95" t="str">
        <f t="shared" si="4"/>
        <v>Norðurland eystra</v>
      </c>
      <c r="G95">
        <f t="shared" si="6"/>
        <v>247.5</v>
      </c>
      <c r="H95">
        <f t="shared" si="5"/>
        <v>38.07692307692308</v>
      </c>
    </row>
    <row r="96" spans="1:8" x14ac:dyDescent="0.45">
      <c r="A96">
        <v>2017</v>
      </c>
      <c r="B96" t="s">
        <v>42</v>
      </c>
      <c r="C96">
        <v>6100</v>
      </c>
      <c r="D96">
        <v>1</v>
      </c>
      <c r="E96">
        <v>24.3</v>
      </c>
      <c r="F96" t="str">
        <f t="shared" si="4"/>
        <v>Norðurland eystra</v>
      </c>
      <c r="G96">
        <f t="shared" si="6"/>
        <v>24.3</v>
      </c>
      <c r="H96">
        <f t="shared" si="5"/>
        <v>3.7384615384615385</v>
      </c>
    </row>
    <row r="97" spans="1:8" x14ac:dyDescent="0.45">
      <c r="A97">
        <v>2018</v>
      </c>
      <c r="B97" t="s">
        <v>42</v>
      </c>
      <c r="C97">
        <v>6100</v>
      </c>
      <c r="D97">
        <v>1</v>
      </c>
      <c r="E97">
        <v>77.7</v>
      </c>
      <c r="F97" t="str">
        <f t="shared" si="4"/>
        <v>Norðurland eystra</v>
      </c>
      <c r="G97">
        <f t="shared" si="6"/>
        <v>77.7</v>
      </c>
      <c r="H97">
        <f t="shared" si="5"/>
        <v>11.953846153846154</v>
      </c>
    </row>
    <row r="98" spans="1:8" x14ac:dyDescent="0.45">
      <c r="A98">
        <v>2019</v>
      </c>
      <c r="B98" t="s">
        <v>42</v>
      </c>
      <c r="C98">
        <v>6100</v>
      </c>
      <c r="D98">
        <v>1</v>
      </c>
      <c r="E98">
        <v>150.80000000000001</v>
      </c>
      <c r="F98" t="str">
        <f t="shared" si="4"/>
        <v>Norðurland eystra</v>
      </c>
      <c r="G98">
        <f t="shared" si="6"/>
        <v>150.80000000000001</v>
      </c>
      <c r="H98">
        <f t="shared" si="5"/>
        <v>23.200000000000003</v>
      </c>
    </row>
    <row r="99" spans="1:8" x14ac:dyDescent="0.45">
      <c r="A99">
        <v>2024</v>
      </c>
      <c r="B99" t="s">
        <v>42</v>
      </c>
      <c r="C99">
        <v>6100</v>
      </c>
      <c r="D99">
        <v>2</v>
      </c>
      <c r="E99">
        <v>49.45</v>
      </c>
      <c r="F99" t="str">
        <f t="shared" si="4"/>
        <v>Norðurland eystra</v>
      </c>
      <c r="G99">
        <f t="shared" si="6"/>
        <v>98.9</v>
      </c>
      <c r="H99">
        <f t="shared" si="5"/>
        <v>15.215384615384616</v>
      </c>
    </row>
    <row r="100" spans="1:8" x14ac:dyDescent="0.45">
      <c r="A100">
        <v>2015</v>
      </c>
      <c r="B100" t="s">
        <v>43</v>
      </c>
      <c r="C100">
        <v>6250</v>
      </c>
      <c r="D100">
        <v>1</v>
      </c>
      <c r="E100">
        <v>3462.4</v>
      </c>
      <c r="F100" t="str">
        <f t="shared" si="4"/>
        <v>Norðurland eystra</v>
      </c>
      <c r="G100">
        <f t="shared" si="6"/>
        <v>3462.4</v>
      </c>
      <c r="H100">
        <f t="shared" si="5"/>
        <v>532.67692307692312</v>
      </c>
    </row>
    <row r="101" spans="1:8" x14ac:dyDescent="0.45">
      <c r="A101">
        <v>2012</v>
      </c>
      <c r="B101" t="s">
        <v>44</v>
      </c>
      <c r="C101">
        <v>6400</v>
      </c>
      <c r="D101">
        <v>1</v>
      </c>
      <c r="E101">
        <v>61.6</v>
      </c>
      <c r="F101" t="str">
        <f t="shared" si="4"/>
        <v>Norðurland eystra</v>
      </c>
      <c r="G101">
        <f t="shared" si="6"/>
        <v>61.6</v>
      </c>
      <c r="H101">
        <f t="shared" si="5"/>
        <v>9.476923076923077</v>
      </c>
    </row>
    <row r="102" spans="1:8" x14ac:dyDescent="0.45">
      <c r="A102">
        <v>2014</v>
      </c>
      <c r="B102" t="s">
        <v>44</v>
      </c>
      <c r="C102">
        <v>6400</v>
      </c>
      <c r="D102">
        <v>1</v>
      </c>
      <c r="E102">
        <v>61.6</v>
      </c>
      <c r="F102" t="str">
        <f t="shared" si="4"/>
        <v>Norðurland eystra</v>
      </c>
      <c r="G102">
        <f t="shared" si="6"/>
        <v>61.6</v>
      </c>
      <c r="H102">
        <f t="shared" si="5"/>
        <v>9.476923076923077</v>
      </c>
    </row>
    <row r="103" spans="1:8" x14ac:dyDescent="0.45">
      <c r="A103">
        <v>2018</v>
      </c>
      <c r="B103" t="s">
        <v>46</v>
      </c>
      <c r="C103">
        <v>6515</v>
      </c>
      <c r="D103">
        <v>1</v>
      </c>
      <c r="E103">
        <v>111.3</v>
      </c>
      <c r="F103" t="str">
        <f t="shared" si="4"/>
        <v>Norðurland eystra</v>
      </c>
      <c r="G103">
        <f t="shared" si="6"/>
        <v>111.3</v>
      </c>
      <c r="H103">
        <f t="shared" si="5"/>
        <v>17.123076923076923</v>
      </c>
    </row>
    <row r="104" spans="1:8" x14ac:dyDescent="0.45">
      <c r="A104">
        <v>2006</v>
      </c>
      <c r="B104" t="s">
        <v>50</v>
      </c>
      <c r="C104">
        <v>6613</v>
      </c>
      <c r="D104">
        <v>1</v>
      </c>
      <c r="E104">
        <v>60</v>
      </c>
      <c r="F104" t="str">
        <f t="shared" si="4"/>
        <v>Norðurland eystra</v>
      </c>
      <c r="G104">
        <f t="shared" si="6"/>
        <v>60</v>
      </c>
      <c r="H104">
        <f t="shared" si="5"/>
        <v>9.2307692307692299</v>
      </c>
    </row>
    <row r="105" spans="1:8" x14ac:dyDescent="0.45">
      <c r="A105">
        <v>2011</v>
      </c>
      <c r="B105" t="s">
        <v>50</v>
      </c>
      <c r="C105">
        <v>6613</v>
      </c>
      <c r="D105">
        <v>1</v>
      </c>
      <c r="E105">
        <v>105</v>
      </c>
      <c r="F105" t="str">
        <f t="shared" si="4"/>
        <v>Norðurland eystra</v>
      </c>
      <c r="G105">
        <f t="shared" si="6"/>
        <v>105</v>
      </c>
      <c r="H105">
        <f t="shared" si="5"/>
        <v>16.153846153846153</v>
      </c>
    </row>
    <row r="106" spans="1:8" x14ac:dyDescent="0.45">
      <c r="A106">
        <v>2014</v>
      </c>
      <c r="B106" t="s">
        <v>50</v>
      </c>
      <c r="C106">
        <v>6613</v>
      </c>
      <c r="D106">
        <v>2</v>
      </c>
      <c r="E106">
        <v>1581.55</v>
      </c>
      <c r="F106" t="str">
        <f t="shared" si="4"/>
        <v>Norðurland eystra</v>
      </c>
      <c r="G106">
        <f t="shared" si="6"/>
        <v>3163.1</v>
      </c>
      <c r="H106">
        <f t="shared" si="5"/>
        <v>486.6307692307692</v>
      </c>
    </row>
    <row r="107" spans="1:8" x14ac:dyDescent="0.45">
      <c r="A107">
        <v>2016</v>
      </c>
      <c r="B107" t="s">
        <v>50</v>
      </c>
      <c r="C107">
        <v>6613</v>
      </c>
      <c r="D107">
        <v>2</v>
      </c>
      <c r="E107">
        <v>70.27</v>
      </c>
      <c r="F107" t="str">
        <f t="shared" si="4"/>
        <v>Norðurland eystra</v>
      </c>
      <c r="G107">
        <f t="shared" si="6"/>
        <v>140.54</v>
      </c>
      <c r="H107">
        <f t="shared" si="5"/>
        <v>21.62153846153846</v>
      </c>
    </row>
    <row r="108" spans="1:8" x14ac:dyDescent="0.45">
      <c r="A108">
        <v>2017</v>
      </c>
      <c r="B108" t="s">
        <v>50</v>
      </c>
      <c r="C108">
        <v>6613</v>
      </c>
      <c r="D108">
        <v>1</v>
      </c>
      <c r="E108">
        <v>4592.8</v>
      </c>
      <c r="F108" t="str">
        <f t="shared" si="4"/>
        <v>Norðurland eystra</v>
      </c>
      <c r="G108">
        <f t="shared" si="6"/>
        <v>4592.8</v>
      </c>
      <c r="H108">
        <f t="shared" si="5"/>
        <v>706.5846153846154</v>
      </c>
    </row>
    <row r="109" spans="1:8" x14ac:dyDescent="0.45">
      <c r="A109">
        <v>2018</v>
      </c>
      <c r="B109" t="s">
        <v>50</v>
      </c>
      <c r="C109">
        <v>6613</v>
      </c>
      <c r="D109">
        <v>4</v>
      </c>
      <c r="E109">
        <v>107.33</v>
      </c>
      <c r="F109" t="str">
        <f t="shared" si="4"/>
        <v>Norðurland eystra</v>
      </c>
      <c r="G109">
        <f t="shared" si="6"/>
        <v>429.32</v>
      </c>
      <c r="H109">
        <f t="shared" si="5"/>
        <v>66.049230769230775</v>
      </c>
    </row>
    <row r="110" spans="1:8" x14ac:dyDescent="0.45">
      <c r="A110">
        <v>2020</v>
      </c>
      <c r="B110" t="s">
        <v>50</v>
      </c>
      <c r="C110">
        <v>6613</v>
      </c>
      <c r="D110">
        <v>1</v>
      </c>
      <c r="E110">
        <v>436.5</v>
      </c>
      <c r="F110" t="str">
        <f t="shared" si="4"/>
        <v>Norðurland eystra</v>
      </c>
      <c r="G110">
        <f t="shared" si="6"/>
        <v>436.5</v>
      </c>
      <c r="H110">
        <f t="shared" si="5"/>
        <v>67.15384615384616</v>
      </c>
    </row>
    <row r="111" spans="1:8" x14ac:dyDescent="0.45">
      <c r="A111">
        <v>2010</v>
      </c>
      <c r="B111" t="s">
        <v>51</v>
      </c>
      <c r="C111">
        <v>6710</v>
      </c>
      <c r="D111">
        <v>1</v>
      </c>
      <c r="E111">
        <v>165</v>
      </c>
      <c r="F111" t="str">
        <f t="shared" si="4"/>
        <v>Norðurland eystra</v>
      </c>
      <c r="G111">
        <f t="shared" si="6"/>
        <v>165</v>
      </c>
      <c r="H111">
        <f t="shared" si="5"/>
        <v>25.384615384615383</v>
      </c>
    </row>
    <row r="112" spans="1:8" x14ac:dyDescent="0.45">
      <c r="A112">
        <v>2018</v>
      </c>
      <c r="B112" t="s">
        <v>51</v>
      </c>
      <c r="C112">
        <v>6710</v>
      </c>
      <c r="D112">
        <v>1</v>
      </c>
      <c r="E112">
        <v>27.1</v>
      </c>
      <c r="F112" t="str">
        <f t="shared" si="4"/>
        <v>Norðurland eystra</v>
      </c>
      <c r="G112">
        <f t="shared" si="6"/>
        <v>27.1</v>
      </c>
      <c r="H112">
        <f t="shared" si="5"/>
        <v>4.1692307692307695</v>
      </c>
    </row>
    <row r="113" spans="1:8" x14ac:dyDescent="0.45">
      <c r="A113">
        <v>2013</v>
      </c>
      <c r="B113" t="s">
        <v>52</v>
      </c>
      <c r="C113">
        <v>7300</v>
      </c>
      <c r="D113">
        <v>2</v>
      </c>
      <c r="E113">
        <v>71.849999999999994</v>
      </c>
      <c r="F113" t="str">
        <f t="shared" si="4"/>
        <v>Austurland</v>
      </c>
      <c r="G113">
        <f t="shared" si="6"/>
        <v>143.69999999999999</v>
      </c>
      <c r="H113">
        <f t="shared" si="5"/>
        <v>22.107692307692307</v>
      </c>
    </row>
    <row r="114" spans="1:8" x14ac:dyDescent="0.45">
      <c r="A114">
        <v>2014</v>
      </c>
      <c r="B114" t="s">
        <v>52</v>
      </c>
      <c r="C114">
        <v>7300</v>
      </c>
      <c r="D114">
        <v>1</v>
      </c>
      <c r="E114">
        <v>751.4</v>
      </c>
      <c r="F114" t="str">
        <f t="shared" si="4"/>
        <v>Austurland</v>
      </c>
      <c r="G114">
        <f t="shared" si="6"/>
        <v>751.4</v>
      </c>
      <c r="H114">
        <f t="shared" si="5"/>
        <v>115.6</v>
      </c>
    </row>
    <row r="115" spans="1:8" x14ac:dyDescent="0.45">
      <c r="A115">
        <v>2016</v>
      </c>
      <c r="B115" t="s">
        <v>52</v>
      </c>
      <c r="C115">
        <v>7300</v>
      </c>
      <c r="D115">
        <v>2</v>
      </c>
      <c r="E115">
        <v>512</v>
      </c>
      <c r="F115" t="str">
        <f t="shared" si="4"/>
        <v>Austurland</v>
      </c>
      <c r="G115">
        <f t="shared" si="6"/>
        <v>1024</v>
      </c>
      <c r="H115">
        <f t="shared" si="5"/>
        <v>157.53846153846155</v>
      </c>
    </row>
    <row r="116" spans="1:8" x14ac:dyDescent="0.45">
      <c r="A116">
        <v>2008</v>
      </c>
      <c r="B116" t="s">
        <v>54</v>
      </c>
      <c r="C116">
        <v>7400</v>
      </c>
      <c r="D116">
        <v>2</v>
      </c>
      <c r="E116">
        <v>214.55</v>
      </c>
      <c r="F116" t="str">
        <f t="shared" si="4"/>
        <v>Austurland</v>
      </c>
      <c r="G116">
        <f t="shared" si="6"/>
        <v>429.1</v>
      </c>
      <c r="H116">
        <f t="shared" si="5"/>
        <v>66.015384615384619</v>
      </c>
    </row>
    <row r="117" spans="1:8" x14ac:dyDescent="0.45">
      <c r="A117">
        <v>2009</v>
      </c>
      <c r="B117" t="s">
        <v>54</v>
      </c>
      <c r="C117">
        <v>7400</v>
      </c>
      <c r="D117">
        <v>1</v>
      </c>
      <c r="E117">
        <v>324.8</v>
      </c>
      <c r="F117" t="str">
        <f t="shared" si="4"/>
        <v>Austurland</v>
      </c>
      <c r="G117">
        <f t="shared" si="6"/>
        <v>324.8</v>
      </c>
      <c r="H117">
        <f t="shared" si="5"/>
        <v>49.969230769230769</v>
      </c>
    </row>
    <row r="118" spans="1:8" x14ac:dyDescent="0.45">
      <c r="A118">
        <v>2010</v>
      </c>
      <c r="B118" t="s">
        <v>54</v>
      </c>
      <c r="C118">
        <v>7400</v>
      </c>
      <c r="D118">
        <v>1</v>
      </c>
      <c r="E118">
        <v>446.8</v>
      </c>
      <c r="F118" t="str">
        <f t="shared" si="4"/>
        <v>Austurland</v>
      </c>
      <c r="G118">
        <f t="shared" si="6"/>
        <v>446.8</v>
      </c>
      <c r="H118">
        <f t="shared" si="5"/>
        <v>68.738461538461536</v>
      </c>
    </row>
    <row r="119" spans="1:8" x14ac:dyDescent="0.45">
      <c r="A119">
        <v>2011</v>
      </c>
      <c r="B119" t="s">
        <v>54</v>
      </c>
      <c r="C119">
        <v>7400</v>
      </c>
      <c r="D119">
        <v>1</v>
      </c>
      <c r="E119">
        <v>366.6</v>
      </c>
      <c r="F119" t="str">
        <f t="shared" si="4"/>
        <v>Austurland</v>
      </c>
      <c r="G119">
        <f t="shared" si="6"/>
        <v>366.6</v>
      </c>
      <c r="H119">
        <f t="shared" si="5"/>
        <v>56.400000000000006</v>
      </c>
    </row>
    <row r="120" spans="1:8" x14ac:dyDescent="0.45">
      <c r="A120">
        <v>2014</v>
      </c>
      <c r="B120" t="s">
        <v>54</v>
      </c>
      <c r="C120">
        <v>7400</v>
      </c>
      <c r="D120">
        <v>1</v>
      </c>
      <c r="E120">
        <v>78.5</v>
      </c>
      <c r="F120" t="str">
        <f t="shared" si="4"/>
        <v>Austurland</v>
      </c>
      <c r="G120">
        <f t="shared" si="6"/>
        <v>78.5</v>
      </c>
      <c r="H120">
        <f t="shared" si="5"/>
        <v>12.076923076923077</v>
      </c>
    </row>
    <row r="121" spans="1:8" x14ac:dyDescent="0.45">
      <c r="A121">
        <v>2015</v>
      </c>
      <c r="B121" t="s">
        <v>54</v>
      </c>
      <c r="C121">
        <v>7400</v>
      </c>
      <c r="D121">
        <v>4</v>
      </c>
      <c r="E121">
        <v>453.72</v>
      </c>
      <c r="F121" t="str">
        <f t="shared" si="4"/>
        <v>Austurland</v>
      </c>
      <c r="G121">
        <f t="shared" si="6"/>
        <v>1814.88</v>
      </c>
      <c r="H121">
        <f t="shared" si="5"/>
        <v>279.21230769230772</v>
      </c>
    </row>
    <row r="122" spans="1:8" x14ac:dyDescent="0.45">
      <c r="A122">
        <v>2016</v>
      </c>
      <c r="B122" t="s">
        <v>54</v>
      </c>
      <c r="C122">
        <v>7400</v>
      </c>
      <c r="D122">
        <v>1</v>
      </c>
      <c r="E122">
        <v>272.2</v>
      </c>
      <c r="F122" t="str">
        <f t="shared" si="4"/>
        <v>Austurland</v>
      </c>
      <c r="G122">
        <f t="shared" si="6"/>
        <v>272.2</v>
      </c>
      <c r="H122">
        <f t="shared" si="5"/>
        <v>41.876923076923077</v>
      </c>
    </row>
    <row r="123" spans="1:8" x14ac:dyDescent="0.45">
      <c r="A123">
        <v>2017</v>
      </c>
      <c r="B123" t="s">
        <v>54</v>
      </c>
      <c r="C123">
        <v>7400</v>
      </c>
      <c r="D123">
        <v>3</v>
      </c>
      <c r="E123">
        <v>100.57</v>
      </c>
      <c r="F123" t="str">
        <f t="shared" si="4"/>
        <v>Austurland</v>
      </c>
      <c r="G123">
        <f t="shared" si="6"/>
        <v>301.70999999999998</v>
      </c>
      <c r="H123">
        <f t="shared" si="5"/>
        <v>46.416923076923077</v>
      </c>
    </row>
    <row r="124" spans="1:8" x14ac:dyDescent="0.45">
      <c r="A124">
        <v>2018</v>
      </c>
      <c r="B124" t="s">
        <v>54</v>
      </c>
      <c r="C124">
        <v>7400</v>
      </c>
      <c r="D124">
        <v>3</v>
      </c>
      <c r="E124">
        <v>148.16999999999999</v>
      </c>
      <c r="F124" t="str">
        <f t="shared" si="4"/>
        <v>Austurland</v>
      </c>
      <c r="G124">
        <f t="shared" si="6"/>
        <v>444.51</v>
      </c>
      <c r="H124">
        <f t="shared" si="5"/>
        <v>68.386153846153846</v>
      </c>
    </row>
    <row r="125" spans="1:8" x14ac:dyDescent="0.45">
      <c r="A125">
        <v>2019</v>
      </c>
      <c r="B125" t="s">
        <v>54</v>
      </c>
      <c r="C125">
        <v>7400</v>
      </c>
      <c r="D125">
        <v>2</v>
      </c>
      <c r="E125">
        <v>152.97</v>
      </c>
      <c r="F125" t="str">
        <f t="shared" si="4"/>
        <v>Austurland</v>
      </c>
      <c r="G125">
        <f t="shared" si="6"/>
        <v>305.94</v>
      </c>
      <c r="H125">
        <f t="shared" si="5"/>
        <v>47.067692307692305</v>
      </c>
    </row>
    <row r="126" spans="1:8" x14ac:dyDescent="0.45">
      <c r="A126">
        <v>2022</v>
      </c>
      <c r="B126" t="s">
        <v>54</v>
      </c>
      <c r="C126">
        <v>7400</v>
      </c>
      <c r="D126">
        <v>2</v>
      </c>
      <c r="E126">
        <v>61.57</v>
      </c>
      <c r="F126" t="str">
        <f t="shared" si="4"/>
        <v>Austurland</v>
      </c>
      <c r="G126">
        <f t="shared" si="6"/>
        <v>123.14</v>
      </c>
      <c r="H126">
        <f t="shared" si="5"/>
        <v>18.944615384615386</v>
      </c>
    </row>
    <row r="127" spans="1:8" x14ac:dyDescent="0.45">
      <c r="A127">
        <v>2023</v>
      </c>
      <c r="B127" t="s">
        <v>54</v>
      </c>
      <c r="C127">
        <v>7400</v>
      </c>
      <c r="D127">
        <v>1</v>
      </c>
      <c r="E127">
        <v>571.4</v>
      </c>
      <c r="F127" t="str">
        <f t="shared" si="4"/>
        <v>Austurland</v>
      </c>
      <c r="G127">
        <f t="shared" si="6"/>
        <v>571.4</v>
      </c>
      <c r="H127">
        <f t="shared" si="5"/>
        <v>87.907692307692301</v>
      </c>
    </row>
    <row r="128" spans="1:8" x14ac:dyDescent="0.45">
      <c r="A128">
        <v>2024</v>
      </c>
      <c r="B128" t="s">
        <v>54</v>
      </c>
      <c r="C128">
        <v>7400</v>
      </c>
      <c r="D128">
        <v>2</v>
      </c>
      <c r="E128">
        <v>162.19999999999999</v>
      </c>
      <c r="F128" t="str">
        <f t="shared" si="4"/>
        <v>Austurland</v>
      </c>
      <c r="G128">
        <f t="shared" si="6"/>
        <v>324.39999999999998</v>
      </c>
      <c r="H128">
        <f t="shared" si="5"/>
        <v>49.907692307692301</v>
      </c>
    </row>
    <row r="129" spans="1:8" x14ac:dyDescent="0.45">
      <c r="A129">
        <v>2012</v>
      </c>
      <c r="B129" t="s">
        <v>56</v>
      </c>
      <c r="C129">
        <v>7505</v>
      </c>
      <c r="D129">
        <v>1</v>
      </c>
      <c r="E129">
        <v>487.6</v>
      </c>
      <c r="F129" t="str">
        <f t="shared" si="4"/>
        <v>Austurland</v>
      </c>
      <c r="G129">
        <f t="shared" si="6"/>
        <v>487.6</v>
      </c>
      <c r="H129">
        <f t="shared" si="5"/>
        <v>75.015384615384619</v>
      </c>
    </row>
    <row r="130" spans="1:8" x14ac:dyDescent="0.45">
      <c r="A130">
        <v>2013</v>
      </c>
      <c r="B130" t="s">
        <v>56</v>
      </c>
      <c r="C130">
        <v>7505</v>
      </c>
      <c r="D130">
        <v>1</v>
      </c>
      <c r="E130">
        <v>25.4</v>
      </c>
      <c r="F130" t="str">
        <f t="shared" si="4"/>
        <v>Austurland</v>
      </c>
      <c r="G130">
        <f t="shared" si="6"/>
        <v>25.4</v>
      </c>
      <c r="H130">
        <f t="shared" si="5"/>
        <v>3.9076923076923076</v>
      </c>
    </row>
    <row r="131" spans="1:8" x14ac:dyDescent="0.45">
      <c r="A131">
        <v>2017</v>
      </c>
      <c r="B131" t="s">
        <v>56</v>
      </c>
      <c r="C131">
        <v>7505</v>
      </c>
      <c r="D131">
        <v>1</v>
      </c>
      <c r="E131">
        <v>343.3</v>
      </c>
      <c r="F131" t="str">
        <f t="shared" ref="F131:F194" si="7">IF(OR(B131="Reykjavíkurborg",B131="Kópavogsbær",B131="Seltjarnarnesbær",B131="Garðabær",B131="Hafnarfjarðarkaupstaður",B131="Mosfellsbær",B131="Kjósarhreppur"),"Höfuðborgarsvæðið",IF(OR(B131="Reykjanesbær",B131="Grindavíkurbær",B131="Sveitarfélagið Vogar",B131="Sveitarfélagið Álftanes",B131="Suðurnesjabær"),"Suðurnes",IF(OR(B131="Akraneskaupstaður",B131="Borgarbyggð",B131="Stykkishólmur",B131="Stykkishólmsbær",B131="Grundarfjarðarbær",B131="Snæfellsbær",B131="Eyja- og Miklaholtshreppur",B131="Skorradalshreppur",B131="Hvalfjarðarsveit",B131="Dalabyggð"),"Vesturland",IF(OR(B131="Ísafjarðarbær",B131="Bolungarvíkurkaupstaður",B131="Reykhólahreppur",B131="Vesturbyggð",B131="Súðavíkurhreppur",B131="Árneshreppur",B131="Kaldrananeshreppur",B131="Strandabyggð"),"Vestfirðir",IF(OR(B131="Skagafjörður",B131="Húnaþing vestra",B131="Sveitarfélagið Skagaströnd",B131="Húnabyggð"),"Norðurland vestra",IF(OR(B131="Akureyrarbær",B131="Akureyri",B131="Fjallabyggð",B131="Dalvíkurbyggð",B131="Eyjafjarðarsveit",B131="Hörgársveit",B131="Svalbarðsstrandarhreppur",B131="Grýtubakkahreppur",B131="Norðurþing",B131="Tjörneshreppur",B131="Þingeyjarsveit",B131="Langanesbyggð"),"Norðurland eystra",IF(OR(B131="Fjarðabyggð",B131="Fjarðarbyggð",B131="Múlaþing",B131="Vopnafjarðarhreppur",B131="Fljótsdalshreppur"),"Austurland",IF(OR(B131="Vestmannaeyjar",B131="Sveitarfélagið Árborg",B131="Sveitarfélagið Hornafjörður",B131="Mýrdalshreppur",B131="Skarftárhreppur",B131="Ásahreppur",B131="Skaftárhreppur",B131="Rangárþing eystra",B131="Rangárþing ytra",B131="Hrunamannahreppur",B131="Hveragerði",B131="Sveitarfélagið Ölfus",B131="Grímsnes- og Grafningshreppur",B131="Skeiða- og Gnúpverjahreppur",B131="Bláskógabyggð",B131="Flóahreppur"),"Suðurland","Óþekkt"))))))))</f>
        <v>Austurland</v>
      </c>
      <c r="G131">
        <f t="shared" si="6"/>
        <v>343.3</v>
      </c>
      <c r="H131">
        <f t="shared" ref="H131:H194" si="8">G131/6.5</f>
        <v>52.815384615384616</v>
      </c>
    </row>
    <row r="132" spans="1:8" x14ac:dyDescent="0.45">
      <c r="A132">
        <v>2024</v>
      </c>
      <c r="B132" t="s">
        <v>56</v>
      </c>
      <c r="C132">
        <v>7505</v>
      </c>
      <c r="D132">
        <v>1</v>
      </c>
      <c r="E132">
        <v>395</v>
      </c>
      <c r="F132" t="str">
        <f t="shared" si="7"/>
        <v>Austurland</v>
      </c>
      <c r="G132">
        <f t="shared" si="6"/>
        <v>395</v>
      </c>
      <c r="H132">
        <f t="shared" si="8"/>
        <v>60.769230769230766</v>
      </c>
    </row>
    <row r="133" spans="1:8" x14ac:dyDescent="0.45">
      <c r="A133">
        <v>2014</v>
      </c>
      <c r="B133" t="s">
        <v>57</v>
      </c>
      <c r="C133">
        <v>8000</v>
      </c>
      <c r="D133">
        <v>1</v>
      </c>
      <c r="E133">
        <v>953.6</v>
      </c>
      <c r="F133" t="str">
        <f t="shared" si="7"/>
        <v>Suðurland</v>
      </c>
      <c r="G133">
        <f t="shared" si="6"/>
        <v>953.6</v>
      </c>
      <c r="H133">
        <f t="shared" si="8"/>
        <v>146.7076923076923</v>
      </c>
    </row>
    <row r="134" spans="1:8" x14ac:dyDescent="0.45">
      <c r="A134">
        <v>2009</v>
      </c>
      <c r="B134" t="s">
        <v>58</v>
      </c>
      <c r="C134">
        <v>8200</v>
      </c>
      <c r="D134">
        <v>1</v>
      </c>
      <c r="E134">
        <v>1110.9000000000001</v>
      </c>
      <c r="F134" t="str">
        <f t="shared" si="7"/>
        <v>Suðurland</v>
      </c>
      <c r="G134">
        <f t="shared" si="6"/>
        <v>1110.9000000000001</v>
      </c>
      <c r="H134">
        <f t="shared" si="8"/>
        <v>170.90769230769232</v>
      </c>
    </row>
    <row r="135" spans="1:8" x14ac:dyDescent="0.45">
      <c r="A135">
        <v>2019</v>
      </c>
      <c r="B135" t="s">
        <v>58</v>
      </c>
      <c r="C135">
        <v>8200</v>
      </c>
      <c r="D135">
        <v>1</v>
      </c>
      <c r="E135">
        <v>3119.1</v>
      </c>
      <c r="F135" t="str">
        <f t="shared" si="7"/>
        <v>Suðurland</v>
      </c>
      <c r="G135">
        <f t="shared" si="6"/>
        <v>3119.1</v>
      </c>
      <c r="H135">
        <f t="shared" si="8"/>
        <v>479.86153846153843</v>
      </c>
    </row>
    <row r="136" spans="1:8" x14ac:dyDescent="0.45">
      <c r="A136">
        <v>2021</v>
      </c>
      <c r="B136" t="s">
        <v>58</v>
      </c>
      <c r="C136">
        <v>8200</v>
      </c>
      <c r="D136">
        <v>1</v>
      </c>
      <c r="E136">
        <v>50.9</v>
      </c>
      <c r="F136" t="str">
        <f t="shared" si="7"/>
        <v>Suðurland</v>
      </c>
      <c r="G136">
        <f t="shared" si="6"/>
        <v>50.9</v>
      </c>
      <c r="H136">
        <f t="shared" si="8"/>
        <v>7.8307692307692305</v>
      </c>
    </row>
    <row r="137" spans="1:8" x14ac:dyDescent="0.45">
      <c r="A137">
        <v>2006</v>
      </c>
      <c r="B137" t="s">
        <v>59</v>
      </c>
      <c r="C137">
        <v>8401</v>
      </c>
      <c r="D137">
        <v>1</v>
      </c>
      <c r="E137">
        <v>315.39999999999998</v>
      </c>
      <c r="F137" t="str">
        <f t="shared" si="7"/>
        <v>Suðurland</v>
      </c>
      <c r="G137">
        <f t="shared" si="6"/>
        <v>315.39999999999998</v>
      </c>
      <c r="H137">
        <f t="shared" si="8"/>
        <v>48.523076923076921</v>
      </c>
    </row>
    <row r="138" spans="1:8" x14ac:dyDescent="0.45">
      <c r="A138">
        <v>2007</v>
      </c>
      <c r="B138" t="s">
        <v>59</v>
      </c>
      <c r="C138">
        <v>8401</v>
      </c>
      <c r="D138">
        <v>1</v>
      </c>
      <c r="E138">
        <v>297.39999999999998</v>
      </c>
      <c r="F138" t="str">
        <f t="shared" si="7"/>
        <v>Suðurland</v>
      </c>
      <c r="G138">
        <f t="shared" si="6"/>
        <v>297.39999999999998</v>
      </c>
      <c r="H138">
        <f t="shared" si="8"/>
        <v>45.753846153846148</v>
      </c>
    </row>
    <row r="139" spans="1:8" x14ac:dyDescent="0.45">
      <c r="A139">
        <v>2008</v>
      </c>
      <c r="B139" t="s">
        <v>59</v>
      </c>
      <c r="C139">
        <v>8401</v>
      </c>
      <c r="D139">
        <v>1</v>
      </c>
      <c r="E139">
        <v>186.6</v>
      </c>
      <c r="F139" t="str">
        <f t="shared" si="7"/>
        <v>Suðurland</v>
      </c>
      <c r="G139">
        <f t="shared" si="6"/>
        <v>186.6</v>
      </c>
      <c r="H139">
        <f t="shared" si="8"/>
        <v>28.707692307692305</v>
      </c>
    </row>
    <row r="140" spans="1:8" x14ac:dyDescent="0.45">
      <c r="A140">
        <v>2014</v>
      </c>
      <c r="B140" t="s">
        <v>59</v>
      </c>
      <c r="C140">
        <v>8401</v>
      </c>
      <c r="D140">
        <v>2</v>
      </c>
      <c r="E140">
        <v>358.9</v>
      </c>
      <c r="F140" t="str">
        <f t="shared" si="7"/>
        <v>Suðurland</v>
      </c>
      <c r="G140">
        <f t="shared" ref="G140:G203" si="9">D140*E140</f>
        <v>717.8</v>
      </c>
      <c r="H140">
        <f t="shared" si="8"/>
        <v>110.43076923076923</v>
      </c>
    </row>
    <row r="141" spans="1:8" x14ac:dyDescent="0.45">
      <c r="A141">
        <v>2015</v>
      </c>
      <c r="B141" t="s">
        <v>59</v>
      </c>
      <c r="C141">
        <v>8401</v>
      </c>
      <c r="D141">
        <v>2</v>
      </c>
      <c r="E141">
        <v>712.05</v>
      </c>
      <c r="F141" t="str">
        <f t="shared" si="7"/>
        <v>Suðurland</v>
      </c>
      <c r="G141">
        <f t="shared" si="9"/>
        <v>1424.1</v>
      </c>
      <c r="H141">
        <f t="shared" si="8"/>
        <v>219.09230769230768</v>
      </c>
    </row>
    <row r="142" spans="1:8" x14ac:dyDescent="0.45">
      <c r="A142">
        <v>2016</v>
      </c>
      <c r="B142" t="s">
        <v>59</v>
      </c>
      <c r="C142">
        <v>8401</v>
      </c>
      <c r="D142">
        <v>2</v>
      </c>
      <c r="E142">
        <v>2769.45</v>
      </c>
      <c r="F142" t="str">
        <f t="shared" si="7"/>
        <v>Suðurland</v>
      </c>
      <c r="G142">
        <f t="shared" si="9"/>
        <v>5538.9</v>
      </c>
      <c r="H142">
        <f t="shared" si="8"/>
        <v>852.13846153846146</v>
      </c>
    </row>
    <row r="143" spans="1:8" x14ac:dyDescent="0.45">
      <c r="A143">
        <v>2017</v>
      </c>
      <c r="B143" t="s">
        <v>59</v>
      </c>
      <c r="C143">
        <v>8401</v>
      </c>
      <c r="D143">
        <v>5</v>
      </c>
      <c r="E143">
        <v>331.1</v>
      </c>
      <c r="F143" t="str">
        <f t="shared" si="7"/>
        <v>Suðurland</v>
      </c>
      <c r="G143">
        <f t="shared" si="9"/>
        <v>1655.5</v>
      </c>
      <c r="H143">
        <f t="shared" si="8"/>
        <v>254.69230769230768</v>
      </c>
    </row>
    <row r="144" spans="1:8" x14ac:dyDescent="0.45">
      <c r="A144">
        <v>2018</v>
      </c>
      <c r="B144" t="s">
        <v>59</v>
      </c>
      <c r="C144">
        <v>8401</v>
      </c>
      <c r="D144">
        <v>2</v>
      </c>
      <c r="E144">
        <v>27.45</v>
      </c>
      <c r="F144" t="str">
        <f t="shared" si="7"/>
        <v>Suðurland</v>
      </c>
      <c r="G144">
        <f t="shared" si="9"/>
        <v>54.9</v>
      </c>
      <c r="H144">
        <f t="shared" si="8"/>
        <v>8.4461538461538463</v>
      </c>
    </row>
    <row r="145" spans="1:8" x14ac:dyDescent="0.45">
      <c r="A145">
        <v>2019</v>
      </c>
      <c r="B145" t="s">
        <v>59</v>
      </c>
      <c r="C145">
        <v>8401</v>
      </c>
      <c r="D145">
        <v>1</v>
      </c>
      <c r="E145">
        <v>34.799999999999997</v>
      </c>
      <c r="F145" t="str">
        <f t="shared" si="7"/>
        <v>Suðurland</v>
      </c>
      <c r="G145">
        <f t="shared" si="9"/>
        <v>34.799999999999997</v>
      </c>
      <c r="H145">
        <f t="shared" si="8"/>
        <v>5.3538461538461535</v>
      </c>
    </row>
    <row r="146" spans="1:8" x14ac:dyDescent="0.45">
      <c r="A146">
        <v>2020</v>
      </c>
      <c r="B146" t="s">
        <v>59</v>
      </c>
      <c r="C146">
        <v>8401</v>
      </c>
      <c r="D146">
        <v>1</v>
      </c>
      <c r="E146">
        <v>95.4</v>
      </c>
      <c r="F146" t="str">
        <f t="shared" si="7"/>
        <v>Suðurland</v>
      </c>
      <c r="G146">
        <f t="shared" si="9"/>
        <v>95.4</v>
      </c>
      <c r="H146">
        <f t="shared" si="8"/>
        <v>14.676923076923078</v>
      </c>
    </row>
    <row r="147" spans="1:8" x14ac:dyDescent="0.45">
      <c r="A147">
        <v>2023</v>
      </c>
      <c r="B147" t="s">
        <v>59</v>
      </c>
      <c r="C147">
        <v>8401</v>
      </c>
      <c r="D147">
        <v>1</v>
      </c>
      <c r="E147">
        <v>52</v>
      </c>
      <c r="F147" t="str">
        <f t="shared" si="7"/>
        <v>Suðurland</v>
      </c>
      <c r="G147">
        <f t="shared" si="9"/>
        <v>52</v>
      </c>
      <c r="H147">
        <f t="shared" si="8"/>
        <v>8</v>
      </c>
    </row>
    <row r="148" spans="1:8" x14ac:dyDescent="0.45">
      <c r="A148">
        <v>2024</v>
      </c>
      <c r="B148" t="s">
        <v>59</v>
      </c>
      <c r="C148">
        <v>8401</v>
      </c>
      <c r="D148">
        <v>4</v>
      </c>
      <c r="E148">
        <v>1308.06</v>
      </c>
      <c r="F148" t="str">
        <f t="shared" si="7"/>
        <v>Suðurland</v>
      </c>
      <c r="G148">
        <f t="shared" si="9"/>
        <v>5232.24</v>
      </c>
      <c r="H148">
        <f t="shared" si="8"/>
        <v>804.95999999999992</v>
      </c>
    </row>
    <row r="149" spans="1:8" x14ac:dyDescent="0.45">
      <c r="A149">
        <v>2008</v>
      </c>
      <c r="B149" t="s">
        <v>60</v>
      </c>
      <c r="C149">
        <v>8508</v>
      </c>
      <c r="D149">
        <v>1</v>
      </c>
      <c r="E149">
        <v>454.1</v>
      </c>
      <c r="F149" t="str">
        <f t="shared" si="7"/>
        <v>Suðurland</v>
      </c>
      <c r="G149">
        <f t="shared" si="9"/>
        <v>454.1</v>
      </c>
      <c r="H149">
        <f t="shared" si="8"/>
        <v>69.861538461538458</v>
      </c>
    </row>
    <row r="150" spans="1:8" x14ac:dyDescent="0.45">
      <c r="A150">
        <v>2010</v>
      </c>
      <c r="B150" t="s">
        <v>60</v>
      </c>
      <c r="C150">
        <v>8508</v>
      </c>
      <c r="D150">
        <v>2</v>
      </c>
      <c r="E150">
        <v>207.1</v>
      </c>
      <c r="F150" t="str">
        <f t="shared" si="7"/>
        <v>Suðurland</v>
      </c>
      <c r="G150">
        <f t="shared" si="9"/>
        <v>414.2</v>
      </c>
      <c r="H150">
        <f t="shared" si="8"/>
        <v>63.723076923076924</v>
      </c>
    </row>
    <row r="151" spans="1:8" x14ac:dyDescent="0.45">
      <c r="A151">
        <v>2011</v>
      </c>
      <c r="B151" t="s">
        <v>60</v>
      </c>
      <c r="C151">
        <v>8508</v>
      </c>
      <c r="D151">
        <v>2</v>
      </c>
      <c r="E151">
        <v>480.85</v>
      </c>
      <c r="F151" t="str">
        <f t="shared" si="7"/>
        <v>Suðurland</v>
      </c>
      <c r="G151">
        <f t="shared" si="9"/>
        <v>961.7</v>
      </c>
      <c r="H151">
        <f t="shared" si="8"/>
        <v>147.95384615384617</v>
      </c>
    </row>
    <row r="152" spans="1:8" x14ac:dyDescent="0.45">
      <c r="A152">
        <v>2013</v>
      </c>
      <c r="B152" t="s">
        <v>60</v>
      </c>
      <c r="C152">
        <v>8508</v>
      </c>
      <c r="D152">
        <v>2</v>
      </c>
      <c r="E152">
        <v>1562.95</v>
      </c>
      <c r="F152" t="str">
        <f t="shared" si="7"/>
        <v>Suðurland</v>
      </c>
      <c r="G152">
        <f t="shared" si="9"/>
        <v>3125.9</v>
      </c>
      <c r="H152">
        <f t="shared" si="8"/>
        <v>480.90769230769234</v>
      </c>
    </row>
    <row r="153" spans="1:8" x14ac:dyDescent="0.45">
      <c r="A153">
        <v>2014</v>
      </c>
      <c r="B153" t="s">
        <v>60</v>
      </c>
      <c r="C153">
        <v>8508</v>
      </c>
      <c r="D153">
        <v>1</v>
      </c>
      <c r="E153">
        <v>272.2</v>
      </c>
      <c r="F153" t="str">
        <f t="shared" si="7"/>
        <v>Suðurland</v>
      </c>
      <c r="G153">
        <f t="shared" si="9"/>
        <v>272.2</v>
      </c>
      <c r="H153">
        <f t="shared" si="8"/>
        <v>41.876923076923077</v>
      </c>
    </row>
    <row r="154" spans="1:8" x14ac:dyDescent="0.45">
      <c r="A154">
        <v>2015</v>
      </c>
      <c r="B154" t="s">
        <v>60</v>
      </c>
      <c r="C154">
        <v>8508</v>
      </c>
      <c r="D154">
        <v>1</v>
      </c>
      <c r="E154">
        <v>77</v>
      </c>
      <c r="F154" t="str">
        <f t="shared" si="7"/>
        <v>Suðurland</v>
      </c>
      <c r="G154">
        <f t="shared" si="9"/>
        <v>77</v>
      </c>
      <c r="H154">
        <f t="shared" si="8"/>
        <v>11.846153846153847</v>
      </c>
    </row>
    <row r="155" spans="1:8" x14ac:dyDescent="0.45">
      <c r="A155">
        <v>2016</v>
      </c>
      <c r="B155" t="s">
        <v>60</v>
      </c>
      <c r="C155">
        <v>8508</v>
      </c>
      <c r="D155">
        <v>3</v>
      </c>
      <c r="E155">
        <v>927.73</v>
      </c>
      <c r="F155" t="str">
        <f t="shared" si="7"/>
        <v>Suðurland</v>
      </c>
      <c r="G155">
        <f t="shared" si="9"/>
        <v>2783.19</v>
      </c>
      <c r="H155">
        <f t="shared" si="8"/>
        <v>428.18307692307695</v>
      </c>
    </row>
    <row r="156" spans="1:8" x14ac:dyDescent="0.45">
      <c r="A156">
        <v>2017</v>
      </c>
      <c r="B156" t="s">
        <v>60</v>
      </c>
      <c r="C156">
        <v>8508</v>
      </c>
      <c r="D156">
        <v>3</v>
      </c>
      <c r="E156">
        <v>123.1</v>
      </c>
      <c r="F156" t="str">
        <f t="shared" si="7"/>
        <v>Suðurland</v>
      </c>
      <c r="G156">
        <f t="shared" si="9"/>
        <v>369.29999999999995</v>
      </c>
      <c r="H156">
        <f t="shared" si="8"/>
        <v>56.815384615384609</v>
      </c>
    </row>
    <row r="157" spans="1:8" x14ac:dyDescent="0.45">
      <c r="A157">
        <v>2018</v>
      </c>
      <c r="B157" t="s">
        <v>60</v>
      </c>
      <c r="C157">
        <v>8508</v>
      </c>
      <c r="D157">
        <v>1</v>
      </c>
      <c r="E157">
        <v>3079.8</v>
      </c>
      <c r="F157" t="str">
        <f t="shared" si="7"/>
        <v>Suðurland</v>
      </c>
      <c r="G157">
        <f t="shared" si="9"/>
        <v>3079.8</v>
      </c>
      <c r="H157">
        <f t="shared" si="8"/>
        <v>473.81538461538463</v>
      </c>
    </row>
    <row r="158" spans="1:8" x14ac:dyDescent="0.45">
      <c r="A158">
        <v>2019</v>
      </c>
      <c r="B158" t="s">
        <v>60</v>
      </c>
      <c r="C158">
        <v>8508</v>
      </c>
      <c r="D158">
        <v>3</v>
      </c>
      <c r="E158">
        <v>72.48</v>
      </c>
      <c r="F158" t="str">
        <f t="shared" si="7"/>
        <v>Suðurland</v>
      </c>
      <c r="G158">
        <f t="shared" si="9"/>
        <v>217.44</v>
      </c>
      <c r="H158">
        <f t="shared" si="8"/>
        <v>33.452307692307691</v>
      </c>
    </row>
    <row r="159" spans="1:8" x14ac:dyDescent="0.45">
      <c r="A159">
        <v>2021</v>
      </c>
      <c r="B159" t="s">
        <v>60</v>
      </c>
      <c r="C159">
        <v>8508</v>
      </c>
      <c r="D159">
        <v>1</v>
      </c>
      <c r="E159">
        <v>46.4</v>
      </c>
      <c r="F159" t="str">
        <f t="shared" si="7"/>
        <v>Suðurland</v>
      </c>
      <c r="G159">
        <f t="shared" si="9"/>
        <v>46.4</v>
      </c>
      <c r="H159">
        <f t="shared" si="8"/>
        <v>7.138461538461538</v>
      </c>
    </row>
    <row r="160" spans="1:8" x14ac:dyDescent="0.45">
      <c r="A160">
        <v>2022</v>
      </c>
      <c r="B160" t="s">
        <v>60</v>
      </c>
      <c r="C160">
        <v>8508</v>
      </c>
      <c r="D160">
        <v>2</v>
      </c>
      <c r="E160">
        <v>72.8</v>
      </c>
      <c r="F160" t="str">
        <f t="shared" si="7"/>
        <v>Suðurland</v>
      </c>
      <c r="G160">
        <f t="shared" si="9"/>
        <v>145.6</v>
      </c>
      <c r="H160">
        <f t="shared" si="8"/>
        <v>22.4</v>
      </c>
    </row>
    <row r="161" spans="1:8" x14ac:dyDescent="0.45">
      <c r="A161">
        <v>2023</v>
      </c>
      <c r="B161" t="s">
        <v>60</v>
      </c>
      <c r="C161">
        <v>8508</v>
      </c>
      <c r="D161">
        <v>2</v>
      </c>
      <c r="E161">
        <v>94.47</v>
      </c>
      <c r="F161" t="str">
        <f t="shared" si="7"/>
        <v>Suðurland</v>
      </c>
      <c r="G161">
        <f t="shared" si="9"/>
        <v>188.94</v>
      </c>
      <c r="H161">
        <f t="shared" si="8"/>
        <v>29.067692307692308</v>
      </c>
    </row>
    <row r="162" spans="1:8" x14ac:dyDescent="0.45">
      <c r="A162">
        <v>2024</v>
      </c>
      <c r="B162" t="s">
        <v>60</v>
      </c>
      <c r="C162">
        <v>8508</v>
      </c>
      <c r="D162">
        <v>3</v>
      </c>
      <c r="E162">
        <v>122.71</v>
      </c>
      <c r="F162" t="str">
        <f t="shared" si="7"/>
        <v>Suðurland</v>
      </c>
      <c r="G162">
        <f t="shared" si="9"/>
        <v>368.13</v>
      </c>
      <c r="H162">
        <f t="shared" si="8"/>
        <v>56.635384615384616</v>
      </c>
    </row>
    <row r="163" spans="1:8" x14ac:dyDescent="0.45">
      <c r="A163">
        <v>2007</v>
      </c>
      <c r="B163" t="s">
        <v>84</v>
      </c>
      <c r="C163">
        <v>8509</v>
      </c>
      <c r="D163">
        <v>1</v>
      </c>
      <c r="E163">
        <v>1098.5</v>
      </c>
      <c r="F163" t="str">
        <f t="shared" si="7"/>
        <v>Suðurland</v>
      </c>
      <c r="G163">
        <f t="shared" si="9"/>
        <v>1098.5</v>
      </c>
      <c r="H163">
        <f t="shared" si="8"/>
        <v>169</v>
      </c>
    </row>
    <row r="164" spans="1:8" x14ac:dyDescent="0.45">
      <c r="A164">
        <v>2008</v>
      </c>
      <c r="B164" t="s">
        <v>84</v>
      </c>
      <c r="C164">
        <v>8509</v>
      </c>
      <c r="D164">
        <v>1</v>
      </c>
      <c r="E164">
        <v>862</v>
      </c>
      <c r="F164" t="str">
        <f t="shared" si="7"/>
        <v>Suðurland</v>
      </c>
      <c r="G164">
        <f t="shared" si="9"/>
        <v>862</v>
      </c>
      <c r="H164">
        <f t="shared" si="8"/>
        <v>132.61538461538461</v>
      </c>
    </row>
    <row r="165" spans="1:8" x14ac:dyDescent="0.45">
      <c r="A165">
        <v>2009</v>
      </c>
      <c r="B165" t="s">
        <v>84</v>
      </c>
      <c r="C165">
        <v>8509</v>
      </c>
      <c r="D165">
        <v>1</v>
      </c>
      <c r="E165">
        <v>2056.8000000000002</v>
      </c>
      <c r="F165" t="str">
        <f t="shared" si="7"/>
        <v>Suðurland</v>
      </c>
      <c r="G165">
        <f t="shared" si="9"/>
        <v>2056.8000000000002</v>
      </c>
      <c r="H165">
        <f t="shared" si="8"/>
        <v>316.43076923076927</v>
      </c>
    </row>
    <row r="166" spans="1:8" x14ac:dyDescent="0.45">
      <c r="A166">
        <v>2011</v>
      </c>
      <c r="B166" t="s">
        <v>84</v>
      </c>
      <c r="C166">
        <v>8509</v>
      </c>
      <c r="D166">
        <v>1</v>
      </c>
      <c r="E166">
        <v>14.9</v>
      </c>
      <c r="F166" t="str">
        <f t="shared" si="7"/>
        <v>Suðurland</v>
      </c>
      <c r="G166">
        <f t="shared" si="9"/>
        <v>14.9</v>
      </c>
      <c r="H166">
        <f t="shared" si="8"/>
        <v>2.2923076923076922</v>
      </c>
    </row>
    <row r="167" spans="1:8" x14ac:dyDescent="0.45">
      <c r="A167">
        <v>2012</v>
      </c>
      <c r="B167" t="s">
        <v>84</v>
      </c>
      <c r="C167">
        <v>8509</v>
      </c>
      <c r="D167">
        <v>2</v>
      </c>
      <c r="E167">
        <v>302.23</v>
      </c>
      <c r="F167" t="str">
        <f t="shared" si="7"/>
        <v>Suðurland</v>
      </c>
      <c r="G167">
        <f t="shared" si="9"/>
        <v>604.46</v>
      </c>
      <c r="H167">
        <f t="shared" si="8"/>
        <v>92.993846153846164</v>
      </c>
    </row>
    <row r="168" spans="1:8" x14ac:dyDescent="0.45">
      <c r="A168">
        <v>2014</v>
      </c>
      <c r="B168" t="s">
        <v>84</v>
      </c>
      <c r="C168">
        <v>8509</v>
      </c>
      <c r="D168">
        <v>1</v>
      </c>
      <c r="E168">
        <v>70.5</v>
      </c>
      <c r="F168" t="str">
        <f t="shared" si="7"/>
        <v>Suðurland</v>
      </c>
      <c r="G168">
        <f t="shared" si="9"/>
        <v>70.5</v>
      </c>
      <c r="H168">
        <f t="shared" si="8"/>
        <v>10.846153846153847</v>
      </c>
    </row>
    <row r="169" spans="1:8" x14ac:dyDescent="0.45">
      <c r="A169">
        <v>2015</v>
      </c>
      <c r="B169" t="s">
        <v>84</v>
      </c>
      <c r="C169">
        <v>8509</v>
      </c>
      <c r="D169">
        <v>1</v>
      </c>
      <c r="E169">
        <v>96.8</v>
      </c>
      <c r="F169" t="str">
        <f t="shared" si="7"/>
        <v>Suðurland</v>
      </c>
      <c r="G169">
        <f t="shared" si="9"/>
        <v>96.8</v>
      </c>
      <c r="H169">
        <f t="shared" si="8"/>
        <v>14.892307692307693</v>
      </c>
    </row>
    <row r="170" spans="1:8" x14ac:dyDescent="0.45">
      <c r="A170">
        <v>2016</v>
      </c>
      <c r="B170" t="s">
        <v>84</v>
      </c>
      <c r="C170">
        <v>8509</v>
      </c>
      <c r="D170">
        <v>1</v>
      </c>
      <c r="E170">
        <v>51</v>
      </c>
      <c r="F170" t="str">
        <f t="shared" si="7"/>
        <v>Suðurland</v>
      </c>
      <c r="G170">
        <f t="shared" si="9"/>
        <v>51</v>
      </c>
      <c r="H170">
        <f t="shared" si="8"/>
        <v>7.8461538461538458</v>
      </c>
    </row>
    <row r="171" spans="1:8" x14ac:dyDescent="0.45">
      <c r="A171">
        <v>2017</v>
      </c>
      <c r="B171" t="s">
        <v>84</v>
      </c>
      <c r="C171">
        <v>8509</v>
      </c>
      <c r="D171">
        <v>2</v>
      </c>
      <c r="E171">
        <v>356.6</v>
      </c>
      <c r="F171" t="str">
        <f t="shared" si="7"/>
        <v>Suðurland</v>
      </c>
      <c r="G171">
        <f t="shared" si="9"/>
        <v>713.2</v>
      </c>
      <c r="H171">
        <f t="shared" si="8"/>
        <v>109.72307692307693</v>
      </c>
    </row>
    <row r="172" spans="1:8" x14ac:dyDescent="0.45">
      <c r="A172">
        <v>2019</v>
      </c>
      <c r="B172" t="s">
        <v>84</v>
      </c>
      <c r="C172">
        <v>8509</v>
      </c>
      <c r="D172">
        <v>1</v>
      </c>
      <c r="E172">
        <v>243</v>
      </c>
      <c r="F172" t="str">
        <f t="shared" si="7"/>
        <v>Suðurland</v>
      </c>
      <c r="G172">
        <f t="shared" si="9"/>
        <v>243</v>
      </c>
      <c r="H172">
        <f t="shared" si="8"/>
        <v>37.384615384615387</v>
      </c>
    </row>
    <row r="173" spans="1:8" x14ac:dyDescent="0.45">
      <c r="A173">
        <v>2020</v>
      </c>
      <c r="B173" t="s">
        <v>61</v>
      </c>
      <c r="C173">
        <v>8509</v>
      </c>
      <c r="D173">
        <v>2</v>
      </c>
      <c r="E173">
        <v>30.26</v>
      </c>
      <c r="F173" t="str">
        <f t="shared" si="7"/>
        <v>Suðurland</v>
      </c>
      <c r="G173">
        <f t="shared" si="9"/>
        <v>60.52</v>
      </c>
      <c r="H173">
        <f t="shared" si="8"/>
        <v>9.3107692307692318</v>
      </c>
    </row>
    <row r="174" spans="1:8" x14ac:dyDescent="0.45">
      <c r="A174">
        <v>2021</v>
      </c>
      <c r="B174" t="s">
        <v>61</v>
      </c>
      <c r="C174">
        <v>8509</v>
      </c>
      <c r="D174">
        <v>1</v>
      </c>
      <c r="E174">
        <v>348.9</v>
      </c>
      <c r="F174" t="str">
        <f t="shared" si="7"/>
        <v>Suðurland</v>
      </c>
      <c r="G174">
        <f t="shared" si="9"/>
        <v>348.9</v>
      </c>
      <c r="H174">
        <f t="shared" si="8"/>
        <v>53.676923076923075</v>
      </c>
    </row>
    <row r="175" spans="1:8" x14ac:dyDescent="0.45">
      <c r="A175">
        <v>2022</v>
      </c>
      <c r="B175" t="s">
        <v>61</v>
      </c>
      <c r="C175">
        <v>8509</v>
      </c>
      <c r="D175">
        <v>1</v>
      </c>
      <c r="E175">
        <v>54.8</v>
      </c>
      <c r="F175" t="str">
        <f t="shared" si="7"/>
        <v>Suðurland</v>
      </c>
      <c r="G175">
        <f t="shared" si="9"/>
        <v>54.8</v>
      </c>
      <c r="H175">
        <f t="shared" si="8"/>
        <v>8.430769230769231</v>
      </c>
    </row>
    <row r="176" spans="1:8" x14ac:dyDescent="0.45">
      <c r="A176">
        <v>2023</v>
      </c>
      <c r="B176" t="s">
        <v>61</v>
      </c>
      <c r="C176">
        <v>8509</v>
      </c>
      <c r="D176">
        <v>1</v>
      </c>
      <c r="E176">
        <v>32.369999999999997</v>
      </c>
      <c r="F176" t="str">
        <f t="shared" si="7"/>
        <v>Suðurland</v>
      </c>
      <c r="G176">
        <f t="shared" si="9"/>
        <v>32.369999999999997</v>
      </c>
      <c r="H176">
        <f t="shared" si="8"/>
        <v>4.9799999999999995</v>
      </c>
    </row>
    <row r="177" spans="1:8" x14ac:dyDescent="0.45">
      <c r="A177">
        <v>2010</v>
      </c>
      <c r="B177" t="s">
        <v>62</v>
      </c>
      <c r="C177">
        <v>8610</v>
      </c>
      <c r="D177">
        <v>1</v>
      </c>
      <c r="E177">
        <v>168</v>
      </c>
      <c r="F177" t="str">
        <f t="shared" si="7"/>
        <v>Suðurland</v>
      </c>
      <c r="G177">
        <f t="shared" si="9"/>
        <v>168</v>
      </c>
      <c r="H177">
        <f t="shared" si="8"/>
        <v>25.846153846153847</v>
      </c>
    </row>
    <row r="178" spans="1:8" x14ac:dyDescent="0.45">
      <c r="A178">
        <v>2023</v>
      </c>
      <c r="B178" t="s">
        <v>62</v>
      </c>
      <c r="C178">
        <v>8610</v>
      </c>
      <c r="D178">
        <v>1</v>
      </c>
      <c r="E178">
        <v>31.9</v>
      </c>
      <c r="F178" t="str">
        <f t="shared" si="7"/>
        <v>Suðurland</v>
      </c>
      <c r="G178">
        <f t="shared" si="9"/>
        <v>31.9</v>
      </c>
      <c r="H178">
        <f t="shared" si="8"/>
        <v>4.9076923076923071</v>
      </c>
    </row>
    <row r="179" spans="1:8" x14ac:dyDescent="0.45">
      <c r="A179">
        <v>2024</v>
      </c>
      <c r="B179" t="s">
        <v>62</v>
      </c>
      <c r="C179">
        <v>8610</v>
      </c>
      <c r="D179">
        <v>1</v>
      </c>
      <c r="E179">
        <v>32.53</v>
      </c>
      <c r="F179" t="str">
        <f t="shared" si="7"/>
        <v>Suðurland</v>
      </c>
      <c r="G179">
        <f t="shared" si="9"/>
        <v>32.53</v>
      </c>
      <c r="H179">
        <f t="shared" si="8"/>
        <v>5.0046153846153851</v>
      </c>
    </row>
    <row r="180" spans="1:8" x14ac:dyDescent="0.45">
      <c r="A180">
        <v>2007</v>
      </c>
      <c r="B180" t="s">
        <v>63</v>
      </c>
      <c r="C180">
        <v>8613</v>
      </c>
      <c r="D180">
        <v>1</v>
      </c>
      <c r="E180">
        <v>387.6</v>
      </c>
      <c r="F180" t="str">
        <f t="shared" si="7"/>
        <v>Suðurland</v>
      </c>
      <c r="G180">
        <f t="shared" si="9"/>
        <v>387.6</v>
      </c>
      <c r="H180">
        <f t="shared" si="8"/>
        <v>59.630769230769232</v>
      </c>
    </row>
    <row r="181" spans="1:8" x14ac:dyDescent="0.45">
      <c r="A181">
        <v>2009</v>
      </c>
      <c r="B181" t="s">
        <v>63</v>
      </c>
      <c r="C181">
        <v>8613</v>
      </c>
      <c r="D181">
        <v>2</v>
      </c>
      <c r="E181">
        <v>467.15</v>
      </c>
      <c r="F181" t="str">
        <f t="shared" si="7"/>
        <v>Suðurland</v>
      </c>
      <c r="G181">
        <f t="shared" si="9"/>
        <v>934.3</v>
      </c>
      <c r="H181">
        <f t="shared" si="8"/>
        <v>143.73846153846154</v>
      </c>
    </row>
    <row r="182" spans="1:8" x14ac:dyDescent="0.45">
      <c r="A182">
        <v>2014</v>
      </c>
      <c r="B182" t="s">
        <v>63</v>
      </c>
      <c r="C182">
        <v>8613</v>
      </c>
      <c r="D182">
        <v>1</v>
      </c>
      <c r="E182">
        <v>464.5</v>
      </c>
      <c r="F182" t="str">
        <f t="shared" si="7"/>
        <v>Suðurland</v>
      </c>
      <c r="G182">
        <f t="shared" si="9"/>
        <v>464.5</v>
      </c>
      <c r="H182">
        <f t="shared" si="8"/>
        <v>71.461538461538467</v>
      </c>
    </row>
    <row r="183" spans="1:8" x14ac:dyDescent="0.45">
      <c r="A183">
        <v>2017</v>
      </c>
      <c r="B183" t="s">
        <v>63</v>
      </c>
      <c r="C183">
        <v>8613</v>
      </c>
      <c r="D183">
        <v>1</v>
      </c>
      <c r="E183">
        <v>734</v>
      </c>
      <c r="F183" t="str">
        <f t="shared" si="7"/>
        <v>Suðurland</v>
      </c>
      <c r="G183">
        <f t="shared" si="9"/>
        <v>734</v>
      </c>
      <c r="H183">
        <f t="shared" si="8"/>
        <v>112.92307692307692</v>
      </c>
    </row>
    <row r="184" spans="1:8" x14ac:dyDescent="0.45">
      <c r="A184">
        <v>2018</v>
      </c>
      <c r="B184" t="s">
        <v>63</v>
      </c>
      <c r="C184">
        <v>8613</v>
      </c>
      <c r="D184">
        <v>2</v>
      </c>
      <c r="E184">
        <v>420.05</v>
      </c>
      <c r="F184" t="str">
        <f t="shared" si="7"/>
        <v>Suðurland</v>
      </c>
      <c r="G184">
        <f t="shared" si="9"/>
        <v>840.1</v>
      </c>
      <c r="H184">
        <f t="shared" si="8"/>
        <v>129.24615384615385</v>
      </c>
    </row>
    <row r="185" spans="1:8" x14ac:dyDescent="0.45">
      <c r="A185">
        <v>2019</v>
      </c>
      <c r="B185" t="s">
        <v>63</v>
      </c>
      <c r="C185">
        <v>8613</v>
      </c>
      <c r="D185">
        <v>1</v>
      </c>
      <c r="E185">
        <v>119.5</v>
      </c>
      <c r="F185" t="str">
        <f t="shared" si="7"/>
        <v>Suðurland</v>
      </c>
      <c r="G185">
        <f t="shared" si="9"/>
        <v>119.5</v>
      </c>
      <c r="H185">
        <f t="shared" si="8"/>
        <v>18.384615384615383</v>
      </c>
    </row>
    <row r="186" spans="1:8" x14ac:dyDescent="0.45">
      <c r="A186">
        <v>2020</v>
      </c>
      <c r="B186" t="s">
        <v>63</v>
      </c>
      <c r="C186">
        <v>8613</v>
      </c>
      <c r="D186">
        <v>1</v>
      </c>
      <c r="E186">
        <v>1235.7</v>
      </c>
      <c r="F186" t="str">
        <f t="shared" si="7"/>
        <v>Suðurland</v>
      </c>
      <c r="G186">
        <f t="shared" si="9"/>
        <v>1235.7</v>
      </c>
      <c r="H186">
        <f t="shared" si="8"/>
        <v>190.1076923076923</v>
      </c>
    </row>
    <row r="187" spans="1:8" x14ac:dyDescent="0.45">
      <c r="A187">
        <v>2023</v>
      </c>
      <c r="B187" t="s">
        <v>63</v>
      </c>
      <c r="C187">
        <v>8613</v>
      </c>
      <c r="D187">
        <v>1</v>
      </c>
      <c r="E187">
        <v>21.5</v>
      </c>
      <c r="F187" t="str">
        <f t="shared" si="7"/>
        <v>Suðurland</v>
      </c>
      <c r="G187">
        <f t="shared" si="9"/>
        <v>21.5</v>
      </c>
      <c r="H187">
        <f t="shared" si="8"/>
        <v>3.3076923076923075</v>
      </c>
    </row>
    <row r="188" spans="1:8" x14ac:dyDescent="0.45">
      <c r="A188">
        <v>2024</v>
      </c>
      <c r="B188" t="s">
        <v>63</v>
      </c>
      <c r="C188">
        <v>8613</v>
      </c>
      <c r="D188">
        <v>1</v>
      </c>
      <c r="E188">
        <v>173.6</v>
      </c>
      <c r="F188" t="str">
        <f t="shared" si="7"/>
        <v>Suðurland</v>
      </c>
      <c r="G188">
        <f t="shared" si="9"/>
        <v>173.6</v>
      </c>
      <c r="H188">
        <f t="shared" si="8"/>
        <v>26.707692307692305</v>
      </c>
    </row>
    <row r="189" spans="1:8" x14ac:dyDescent="0.45">
      <c r="A189">
        <v>2008</v>
      </c>
      <c r="B189" t="s">
        <v>64</v>
      </c>
      <c r="C189">
        <v>8614</v>
      </c>
      <c r="D189">
        <v>1</v>
      </c>
      <c r="E189">
        <v>337.7</v>
      </c>
      <c r="F189" t="str">
        <f t="shared" si="7"/>
        <v>Suðurland</v>
      </c>
      <c r="G189">
        <f t="shared" si="9"/>
        <v>337.7</v>
      </c>
      <c r="H189">
        <f t="shared" si="8"/>
        <v>51.95384615384615</v>
      </c>
    </row>
    <row r="190" spans="1:8" x14ac:dyDescent="0.45">
      <c r="A190">
        <v>2010</v>
      </c>
      <c r="B190" t="s">
        <v>64</v>
      </c>
      <c r="C190">
        <v>8614</v>
      </c>
      <c r="D190">
        <v>1</v>
      </c>
      <c r="E190">
        <v>28.5</v>
      </c>
      <c r="F190" t="str">
        <f t="shared" si="7"/>
        <v>Suðurland</v>
      </c>
      <c r="G190">
        <f t="shared" si="9"/>
        <v>28.5</v>
      </c>
      <c r="H190">
        <f t="shared" si="8"/>
        <v>4.384615384615385</v>
      </c>
    </row>
    <row r="191" spans="1:8" x14ac:dyDescent="0.45">
      <c r="A191">
        <v>2011</v>
      </c>
      <c r="B191" t="s">
        <v>64</v>
      </c>
      <c r="C191">
        <v>8614</v>
      </c>
      <c r="D191">
        <v>1</v>
      </c>
      <c r="E191">
        <v>1644.3</v>
      </c>
      <c r="F191" t="str">
        <f t="shared" si="7"/>
        <v>Suðurland</v>
      </c>
      <c r="G191">
        <f t="shared" si="9"/>
        <v>1644.3</v>
      </c>
      <c r="H191">
        <f t="shared" si="8"/>
        <v>252.96923076923076</v>
      </c>
    </row>
    <row r="192" spans="1:8" x14ac:dyDescent="0.45">
      <c r="A192">
        <v>2012</v>
      </c>
      <c r="B192" t="s">
        <v>64</v>
      </c>
      <c r="C192">
        <v>8614</v>
      </c>
      <c r="D192">
        <v>1</v>
      </c>
      <c r="E192">
        <v>63.5</v>
      </c>
      <c r="F192" t="str">
        <f t="shared" si="7"/>
        <v>Suðurland</v>
      </c>
      <c r="G192">
        <f t="shared" si="9"/>
        <v>63.5</v>
      </c>
      <c r="H192">
        <f t="shared" si="8"/>
        <v>9.7692307692307701</v>
      </c>
    </row>
    <row r="193" spans="1:8" x14ac:dyDescent="0.45">
      <c r="A193">
        <v>2014</v>
      </c>
      <c r="B193" t="s">
        <v>64</v>
      </c>
      <c r="C193">
        <v>8614</v>
      </c>
      <c r="D193">
        <v>2</v>
      </c>
      <c r="E193">
        <v>418.05</v>
      </c>
      <c r="F193" t="str">
        <f t="shared" si="7"/>
        <v>Suðurland</v>
      </c>
      <c r="G193">
        <f t="shared" si="9"/>
        <v>836.1</v>
      </c>
      <c r="H193">
        <f t="shared" si="8"/>
        <v>128.63076923076923</v>
      </c>
    </row>
    <row r="194" spans="1:8" x14ac:dyDescent="0.45">
      <c r="A194">
        <v>2015</v>
      </c>
      <c r="B194" t="s">
        <v>64</v>
      </c>
      <c r="C194">
        <v>8614</v>
      </c>
      <c r="D194">
        <v>1</v>
      </c>
      <c r="E194">
        <v>711.3</v>
      </c>
      <c r="F194" t="str">
        <f t="shared" si="7"/>
        <v>Suðurland</v>
      </c>
      <c r="G194">
        <f t="shared" si="9"/>
        <v>711.3</v>
      </c>
      <c r="H194">
        <f t="shared" si="8"/>
        <v>109.43076923076923</v>
      </c>
    </row>
    <row r="195" spans="1:8" x14ac:dyDescent="0.45">
      <c r="A195">
        <v>2017</v>
      </c>
      <c r="B195" t="s">
        <v>64</v>
      </c>
      <c r="C195">
        <v>8614</v>
      </c>
      <c r="D195">
        <v>1</v>
      </c>
      <c r="E195">
        <v>393.1</v>
      </c>
      <c r="F195" t="str">
        <f t="shared" ref="F195:F240" si="10">IF(OR(B195="Reykjavíkurborg",B195="Kópavogsbær",B195="Seltjarnarnesbær",B195="Garðabær",B195="Hafnarfjarðarkaupstaður",B195="Mosfellsbær",B195="Kjósarhreppur"),"Höfuðborgarsvæðið",IF(OR(B195="Reykjanesbær",B195="Grindavíkurbær",B195="Sveitarfélagið Vogar",B195="Sveitarfélagið Álftanes",B195="Suðurnesjabær"),"Suðurnes",IF(OR(B195="Akraneskaupstaður",B195="Borgarbyggð",B195="Stykkishólmur",B195="Stykkishólmsbær",B195="Grundarfjarðarbær",B195="Snæfellsbær",B195="Eyja- og Miklaholtshreppur",B195="Skorradalshreppur",B195="Hvalfjarðarsveit",B195="Dalabyggð"),"Vesturland",IF(OR(B195="Ísafjarðarbær",B195="Bolungarvíkurkaupstaður",B195="Reykhólahreppur",B195="Vesturbyggð",B195="Súðavíkurhreppur",B195="Árneshreppur",B195="Kaldrananeshreppur",B195="Strandabyggð"),"Vestfirðir",IF(OR(B195="Skagafjörður",B195="Húnaþing vestra",B195="Sveitarfélagið Skagaströnd",B195="Húnabyggð"),"Norðurland vestra",IF(OR(B195="Akureyrarbær",B195="Akureyri",B195="Fjallabyggð",B195="Dalvíkurbyggð",B195="Eyjafjarðarsveit",B195="Hörgársveit",B195="Svalbarðsstrandarhreppur",B195="Grýtubakkahreppur",B195="Norðurþing",B195="Tjörneshreppur",B195="Þingeyjarsveit",B195="Langanesbyggð"),"Norðurland eystra",IF(OR(B195="Fjarðabyggð",B195="Fjarðarbyggð",B195="Múlaþing",B195="Vopnafjarðarhreppur",B195="Fljótsdalshreppur"),"Austurland",IF(OR(B195="Vestmannaeyjar",B195="Sveitarfélagið Árborg",B195="Sveitarfélagið Hornafjörður",B195="Mýrdalshreppur",B195="Skarftárhreppur",B195="Ásahreppur",B195="Skaftárhreppur",B195="Rangárþing eystra",B195="Rangárþing ytra",B195="Hrunamannahreppur",B195="Hveragerði",B195="Sveitarfélagið Ölfus",B195="Grímsnes- og Grafningshreppur",B195="Skeiða- og Gnúpverjahreppur",B195="Bláskógabyggð",B195="Flóahreppur"),"Suðurland","Óþekkt"))))))))</f>
        <v>Suðurland</v>
      </c>
      <c r="G195">
        <f t="shared" si="9"/>
        <v>393.1</v>
      </c>
      <c r="H195">
        <f t="shared" ref="H195:H240" si="11">G195/6.5</f>
        <v>60.476923076923079</v>
      </c>
    </row>
    <row r="196" spans="1:8" x14ac:dyDescent="0.45">
      <c r="A196">
        <v>2018</v>
      </c>
      <c r="B196" t="s">
        <v>64</v>
      </c>
      <c r="C196">
        <v>8614</v>
      </c>
      <c r="D196">
        <v>1</v>
      </c>
      <c r="E196">
        <v>224.9</v>
      </c>
      <c r="F196" t="str">
        <f t="shared" si="10"/>
        <v>Suðurland</v>
      </c>
      <c r="G196">
        <f t="shared" si="9"/>
        <v>224.9</v>
      </c>
      <c r="H196">
        <f t="shared" si="11"/>
        <v>34.6</v>
      </c>
    </row>
    <row r="197" spans="1:8" x14ac:dyDescent="0.45">
      <c r="A197">
        <v>2019</v>
      </c>
      <c r="B197" t="s">
        <v>64</v>
      </c>
      <c r="C197">
        <v>8614</v>
      </c>
      <c r="D197">
        <v>2</v>
      </c>
      <c r="E197">
        <v>2400.8000000000002</v>
      </c>
      <c r="F197" t="str">
        <f t="shared" si="10"/>
        <v>Suðurland</v>
      </c>
      <c r="G197">
        <f t="shared" si="9"/>
        <v>4801.6000000000004</v>
      </c>
      <c r="H197">
        <f t="shared" si="11"/>
        <v>738.70769230769235</v>
      </c>
    </row>
    <row r="198" spans="1:8" x14ac:dyDescent="0.45">
      <c r="A198">
        <v>2020</v>
      </c>
      <c r="B198" t="s">
        <v>64</v>
      </c>
      <c r="C198">
        <v>8614</v>
      </c>
      <c r="D198">
        <v>1</v>
      </c>
      <c r="E198">
        <v>430</v>
      </c>
      <c r="F198" t="str">
        <f t="shared" si="10"/>
        <v>Suðurland</v>
      </c>
      <c r="G198">
        <f t="shared" si="9"/>
        <v>430</v>
      </c>
      <c r="H198">
        <f t="shared" si="11"/>
        <v>66.15384615384616</v>
      </c>
    </row>
    <row r="199" spans="1:8" x14ac:dyDescent="0.45">
      <c r="A199">
        <v>2021</v>
      </c>
      <c r="B199" t="s">
        <v>64</v>
      </c>
      <c r="C199">
        <v>8614</v>
      </c>
      <c r="D199">
        <v>1</v>
      </c>
      <c r="E199">
        <v>652.79999999999995</v>
      </c>
      <c r="F199" t="str">
        <f t="shared" si="10"/>
        <v>Suðurland</v>
      </c>
      <c r="G199">
        <f t="shared" si="9"/>
        <v>652.79999999999995</v>
      </c>
      <c r="H199">
        <f t="shared" si="11"/>
        <v>100.43076923076923</v>
      </c>
    </row>
    <row r="200" spans="1:8" x14ac:dyDescent="0.45">
      <c r="A200">
        <v>2024</v>
      </c>
      <c r="B200" t="s">
        <v>64</v>
      </c>
      <c r="C200">
        <v>8614</v>
      </c>
      <c r="D200">
        <v>2</v>
      </c>
      <c r="E200">
        <v>27.73</v>
      </c>
      <c r="F200" t="str">
        <f t="shared" si="10"/>
        <v>Suðurland</v>
      </c>
      <c r="G200">
        <f t="shared" si="9"/>
        <v>55.46</v>
      </c>
      <c r="H200">
        <f t="shared" si="11"/>
        <v>8.5323076923076933</v>
      </c>
    </row>
    <row r="201" spans="1:8" x14ac:dyDescent="0.45">
      <c r="A201">
        <v>2016</v>
      </c>
      <c r="B201" t="s">
        <v>65</v>
      </c>
      <c r="C201">
        <v>8710</v>
      </c>
      <c r="D201">
        <v>1</v>
      </c>
      <c r="E201">
        <v>100.5</v>
      </c>
      <c r="F201" t="str">
        <f t="shared" si="10"/>
        <v>Suðurland</v>
      </c>
      <c r="G201">
        <f t="shared" si="9"/>
        <v>100.5</v>
      </c>
      <c r="H201">
        <f t="shared" si="11"/>
        <v>15.461538461538462</v>
      </c>
    </row>
    <row r="202" spans="1:8" x14ac:dyDescent="0.45">
      <c r="A202">
        <v>2017</v>
      </c>
      <c r="B202" t="s">
        <v>65</v>
      </c>
      <c r="C202">
        <v>8710</v>
      </c>
      <c r="D202">
        <v>1</v>
      </c>
      <c r="E202">
        <v>348</v>
      </c>
      <c r="F202" t="str">
        <f t="shared" si="10"/>
        <v>Suðurland</v>
      </c>
      <c r="G202">
        <f t="shared" si="9"/>
        <v>348</v>
      </c>
      <c r="H202">
        <f t="shared" si="11"/>
        <v>53.53846153846154</v>
      </c>
    </row>
    <row r="203" spans="1:8" x14ac:dyDescent="0.45">
      <c r="A203">
        <v>2018</v>
      </c>
      <c r="B203" t="s">
        <v>65</v>
      </c>
      <c r="C203">
        <v>8710</v>
      </c>
      <c r="D203">
        <v>1</v>
      </c>
      <c r="E203">
        <v>472</v>
      </c>
      <c r="F203" t="str">
        <f t="shared" si="10"/>
        <v>Suðurland</v>
      </c>
      <c r="G203">
        <f t="shared" si="9"/>
        <v>472</v>
      </c>
      <c r="H203">
        <f t="shared" si="11"/>
        <v>72.615384615384613</v>
      </c>
    </row>
    <row r="204" spans="1:8" x14ac:dyDescent="0.45">
      <c r="A204">
        <v>2023</v>
      </c>
      <c r="B204" t="s">
        <v>65</v>
      </c>
      <c r="C204">
        <v>8710</v>
      </c>
      <c r="D204">
        <v>1</v>
      </c>
      <c r="E204">
        <v>255.93</v>
      </c>
      <c r="F204" t="str">
        <f t="shared" si="10"/>
        <v>Suðurland</v>
      </c>
      <c r="G204">
        <f t="shared" ref="G204:G240" si="12">D204*E204</f>
        <v>255.93</v>
      </c>
      <c r="H204">
        <f t="shared" si="11"/>
        <v>39.373846153846152</v>
      </c>
    </row>
    <row r="205" spans="1:8" x14ac:dyDescent="0.45">
      <c r="A205">
        <v>2008</v>
      </c>
      <c r="B205" t="s">
        <v>66</v>
      </c>
      <c r="C205">
        <v>8716</v>
      </c>
      <c r="D205">
        <v>1</v>
      </c>
      <c r="E205">
        <v>196.1</v>
      </c>
      <c r="F205" t="str">
        <f t="shared" si="10"/>
        <v>Suðurland</v>
      </c>
      <c r="G205">
        <f t="shared" si="12"/>
        <v>196.1</v>
      </c>
      <c r="H205">
        <f t="shared" si="11"/>
        <v>30.169230769230769</v>
      </c>
    </row>
    <row r="206" spans="1:8" x14ac:dyDescent="0.45">
      <c r="A206">
        <v>2012</v>
      </c>
      <c r="B206" t="s">
        <v>66</v>
      </c>
      <c r="C206">
        <v>8716</v>
      </c>
      <c r="D206">
        <v>1</v>
      </c>
      <c r="E206">
        <v>44.7</v>
      </c>
      <c r="F206" t="str">
        <f t="shared" si="10"/>
        <v>Suðurland</v>
      </c>
      <c r="G206">
        <f t="shared" si="12"/>
        <v>44.7</v>
      </c>
      <c r="H206">
        <f t="shared" si="11"/>
        <v>6.8769230769230774</v>
      </c>
    </row>
    <row r="207" spans="1:8" x14ac:dyDescent="0.45">
      <c r="A207">
        <v>2018</v>
      </c>
      <c r="B207" t="s">
        <v>66</v>
      </c>
      <c r="C207">
        <v>8716</v>
      </c>
      <c r="D207">
        <v>1</v>
      </c>
      <c r="E207">
        <v>3053</v>
      </c>
      <c r="F207" t="str">
        <f t="shared" si="10"/>
        <v>Suðurland</v>
      </c>
      <c r="G207">
        <f t="shared" si="12"/>
        <v>3053</v>
      </c>
      <c r="H207">
        <f t="shared" si="11"/>
        <v>469.69230769230768</v>
      </c>
    </row>
    <row r="208" spans="1:8" x14ac:dyDescent="0.45">
      <c r="A208">
        <v>2021</v>
      </c>
      <c r="B208" t="s">
        <v>66</v>
      </c>
      <c r="C208">
        <v>8716</v>
      </c>
      <c r="D208">
        <v>1</v>
      </c>
      <c r="E208">
        <v>2594.1999999999998</v>
      </c>
      <c r="F208" t="str">
        <f t="shared" si="10"/>
        <v>Suðurland</v>
      </c>
      <c r="G208">
        <f t="shared" si="12"/>
        <v>2594.1999999999998</v>
      </c>
      <c r="H208">
        <f t="shared" si="11"/>
        <v>399.10769230769228</v>
      </c>
    </row>
    <row r="209" spans="1:8" x14ac:dyDescent="0.45">
      <c r="A209">
        <v>2006</v>
      </c>
      <c r="B209" t="s">
        <v>67</v>
      </c>
      <c r="C209">
        <v>8717</v>
      </c>
      <c r="D209">
        <v>1</v>
      </c>
      <c r="E209">
        <v>856.7</v>
      </c>
      <c r="F209" t="str">
        <f t="shared" si="10"/>
        <v>Suðurland</v>
      </c>
      <c r="G209">
        <f t="shared" si="12"/>
        <v>856.7</v>
      </c>
      <c r="H209">
        <f t="shared" si="11"/>
        <v>131.80000000000001</v>
      </c>
    </row>
    <row r="210" spans="1:8" x14ac:dyDescent="0.45">
      <c r="A210">
        <v>2010</v>
      </c>
      <c r="B210" t="s">
        <v>67</v>
      </c>
      <c r="C210">
        <v>8717</v>
      </c>
      <c r="D210">
        <v>1</v>
      </c>
      <c r="E210">
        <v>156.30000000000001</v>
      </c>
      <c r="F210" t="str">
        <f t="shared" si="10"/>
        <v>Suðurland</v>
      </c>
      <c r="G210">
        <f t="shared" si="12"/>
        <v>156.30000000000001</v>
      </c>
      <c r="H210">
        <f t="shared" si="11"/>
        <v>24.04615384615385</v>
      </c>
    </row>
    <row r="211" spans="1:8" x14ac:dyDescent="0.45">
      <c r="A211">
        <v>2016</v>
      </c>
      <c r="B211" t="s">
        <v>67</v>
      </c>
      <c r="C211">
        <v>8717</v>
      </c>
      <c r="D211">
        <v>1</v>
      </c>
      <c r="E211">
        <v>290.2</v>
      </c>
      <c r="F211" t="str">
        <f t="shared" si="10"/>
        <v>Suðurland</v>
      </c>
      <c r="G211">
        <f t="shared" si="12"/>
        <v>290.2</v>
      </c>
      <c r="H211">
        <f t="shared" si="11"/>
        <v>44.646153846153844</v>
      </c>
    </row>
    <row r="212" spans="1:8" x14ac:dyDescent="0.45">
      <c r="A212">
        <v>2017</v>
      </c>
      <c r="B212" t="s">
        <v>67</v>
      </c>
      <c r="C212">
        <v>8717</v>
      </c>
      <c r="D212">
        <v>1</v>
      </c>
      <c r="E212">
        <v>76.5</v>
      </c>
      <c r="F212" t="str">
        <f t="shared" si="10"/>
        <v>Suðurland</v>
      </c>
      <c r="G212">
        <f t="shared" si="12"/>
        <v>76.5</v>
      </c>
      <c r="H212">
        <f t="shared" si="11"/>
        <v>11.76923076923077</v>
      </c>
    </row>
    <row r="213" spans="1:8" x14ac:dyDescent="0.45">
      <c r="A213">
        <v>2020</v>
      </c>
      <c r="B213" t="s">
        <v>67</v>
      </c>
      <c r="C213">
        <v>8717</v>
      </c>
      <c r="D213">
        <v>1</v>
      </c>
      <c r="E213">
        <v>156</v>
      </c>
      <c r="F213" t="str">
        <f t="shared" si="10"/>
        <v>Suðurland</v>
      </c>
      <c r="G213">
        <f t="shared" si="12"/>
        <v>156</v>
      </c>
      <c r="H213">
        <f t="shared" si="11"/>
        <v>24</v>
      </c>
    </row>
    <row r="214" spans="1:8" x14ac:dyDescent="0.45">
      <c r="A214">
        <v>2024</v>
      </c>
      <c r="B214" t="s">
        <v>67</v>
      </c>
      <c r="C214">
        <v>8717</v>
      </c>
      <c r="D214">
        <v>1</v>
      </c>
      <c r="E214">
        <v>529.5</v>
      </c>
      <c r="F214" t="str">
        <f t="shared" si="10"/>
        <v>Suðurland</v>
      </c>
      <c r="G214">
        <f t="shared" si="12"/>
        <v>529.5</v>
      </c>
      <c r="H214">
        <f t="shared" si="11"/>
        <v>81.461538461538467</v>
      </c>
    </row>
    <row r="215" spans="1:8" x14ac:dyDescent="0.45">
      <c r="A215">
        <v>2009</v>
      </c>
      <c r="B215" t="s">
        <v>68</v>
      </c>
      <c r="C215">
        <v>8719</v>
      </c>
      <c r="D215">
        <v>1</v>
      </c>
      <c r="E215">
        <v>551</v>
      </c>
      <c r="F215" t="str">
        <f t="shared" si="10"/>
        <v>Suðurland</v>
      </c>
      <c r="G215">
        <f t="shared" si="12"/>
        <v>551</v>
      </c>
      <c r="H215">
        <f t="shared" si="11"/>
        <v>84.769230769230774</v>
      </c>
    </row>
    <row r="216" spans="1:8" x14ac:dyDescent="0.45">
      <c r="A216">
        <v>2011</v>
      </c>
      <c r="B216" t="s">
        <v>68</v>
      </c>
      <c r="C216">
        <v>8719</v>
      </c>
      <c r="D216">
        <v>1</v>
      </c>
      <c r="E216">
        <v>323.10000000000002</v>
      </c>
      <c r="F216" t="str">
        <f t="shared" si="10"/>
        <v>Suðurland</v>
      </c>
      <c r="G216">
        <f t="shared" si="12"/>
        <v>323.10000000000002</v>
      </c>
      <c r="H216">
        <f t="shared" si="11"/>
        <v>49.707692307692312</v>
      </c>
    </row>
    <row r="217" spans="1:8" x14ac:dyDescent="0.45">
      <c r="A217">
        <v>2014</v>
      </c>
      <c r="B217" t="s">
        <v>68</v>
      </c>
      <c r="C217">
        <v>8719</v>
      </c>
      <c r="D217">
        <v>3</v>
      </c>
      <c r="E217">
        <v>573.57000000000005</v>
      </c>
      <c r="F217" t="str">
        <f t="shared" si="10"/>
        <v>Suðurland</v>
      </c>
      <c r="G217">
        <f t="shared" si="12"/>
        <v>1720.71</v>
      </c>
      <c r="H217">
        <f t="shared" si="11"/>
        <v>264.72461538461539</v>
      </c>
    </row>
    <row r="218" spans="1:8" x14ac:dyDescent="0.45">
      <c r="A218">
        <v>2015</v>
      </c>
      <c r="B218" t="s">
        <v>68</v>
      </c>
      <c r="C218">
        <v>8719</v>
      </c>
      <c r="D218">
        <v>1</v>
      </c>
      <c r="E218">
        <v>813.8</v>
      </c>
      <c r="F218" t="str">
        <f t="shared" si="10"/>
        <v>Suðurland</v>
      </c>
      <c r="G218">
        <f t="shared" si="12"/>
        <v>813.8</v>
      </c>
      <c r="H218">
        <f t="shared" si="11"/>
        <v>125.19999999999999</v>
      </c>
    </row>
    <row r="219" spans="1:8" x14ac:dyDescent="0.45">
      <c r="A219">
        <v>2016</v>
      </c>
      <c r="B219" t="s">
        <v>68</v>
      </c>
      <c r="C219">
        <v>8719</v>
      </c>
      <c r="D219">
        <v>1</v>
      </c>
      <c r="E219">
        <v>34.1</v>
      </c>
      <c r="F219" t="str">
        <f t="shared" si="10"/>
        <v>Suðurland</v>
      </c>
      <c r="G219">
        <f t="shared" si="12"/>
        <v>34.1</v>
      </c>
      <c r="H219">
        <f t="shared" si="11"/>
        <v>5.2461538461538462</v>
      </c>
    </row>
    <row r="220" spans="1:8" x14ac:dyDescent="0.45">
      <c r="A220">
        <v>2018</v>
      </c>
      <c r="B220" t="s">
        <v>68</v>
      </c>
      <c r="C220">
        <v>8719</v>
      </c>
      <c r="D220">
        <v>3</v>
      </c>
      <c r="E220">
        <v>92.6</v>
      </c>
      <c r="F220" t="str">
        <f t="shared" si="10"/>
        <v>Suðurland</v>
      </c>
      <c r="G220">
        <f t="shared" si="12"/>
        <v>277.79999999999995</v>
      </c>
      <c r="H220">
        <f t="shared" si="11"/>
        <v>42.738461538461529</v>
      </c>
    </row>
    <row r="221" spans="1:8" x14ac:dyDescent="0.45">
      <c r="A221">
        <v>2022</v>
      </c>
      <c r="B221" t="s">
        <v>68</v>
      </c>
      <c r="C221">
        <v>8719</v>
      </c>
      <c r="D221">
        <v>1</v>
      </c>
      <c r="E221">
        <v>739.7</v>
      </c>
      <c r="F221" t="str">
        <f t="shared" si="10"/>
        <v>Suðurland</v>
      </c>
      <c r="G221">
        <f t="shared" si="12"/>
        <v>739.7</v>
      </c>
      <c r="H221">
        <f t="shared" si="11"/>
        <v>113.80000000000001</v>
      </c>
    </row>
    <row r="222" spans="1:8" x14ac:dyDescent="0.45">
      <c r="A222">
        <v>2023</v>
      </c>
      <c r="B222" t="s">
        <v>68</v>
      </c>
      <c r="C222">
        <v>8719</v>
      </c>
      <c r="D222">
        <v>4</v>
      </c>
      <c r="E222">
        <v>272.39999999999998</v>
      </c>
      <c r="F222" t="str">
        <f t="shared" si="10"/>
        <v>Suðurland</v>
      </c>
      <c r="G222">
        <f t="shared" si="12"/>
        <v>1089.5999999999999</v>
      </c>
      <c r="H222">
        <f t="shared" si="11"/>
        <v>167.6307692307692</v>
      </c>
    </row>
    <row r="223" spans="1:8" x14ac:dyDescent="0.45">
      <c r="A223">
        <v>2024</v>
      </c>
      <c r="B223" t="s">
        <v>68</v>
      </c>
      <c r="C223">
        <v>8719</v>
      </c>
      <c r="D223">
        <v>1</v>
      </c>
      <c r="E223">
        <v>272.39999999999998</v>
      </c>
      <c r="F223" t="str">
        <f t="shared" si="10"/>
        <v>Suðurland</v>
      </c>
      <c r="G223">
        <f t="shared" si="12"/>
        <v>272.39999999999998</v>
      </c>
      <c r="H223">
        <f t="shared" si="11"/>
        <v>41.907692307692301</v>
      </c>
    </row>
    <row r="224" spans="1:8" x14ac:dyDescent="0.45">
      <c r="A224">
        <v>2015</v>
      </c>
      <c r="B224" t="s">
        <v>69</v>
      </c>
      <c r="C224">
        <v>8720</v>
      </c>
      <c r="D224">
        <v>1</v>
      </c>
      <c r="E224">
        <v>400</v>
      </c>
      <c r="F224" t="str">
        <f t="shared" si="10"/>
        <v>Suðurland</v>
      </c>
      <c r="G224">
        <f t="shared" si="12"/>
        <v>400</v>
      </c>
      <c r="H224">
        <f t="shared" si="11"/>
        <v>61.53846153846154</v>
      </c>
    </row>
    <row r="225" spans="1:8" x14ac:dyDescent="0.45">
      <c r="A225">
        <v>2023</v>
      </c>
      <c r="B225" t="s">
        <v>69</v>
      </c>
      <c r="C225">
        <v>8720</v>
      </c>
      <c r="D225">
        <v>1</v>
      </c>
      <c r="E225">
        <v>40</v>
      </c>
      <c r="F225" t="str">
        <f t="shared" si="10"/>
        <v>Suðurland</v>
      </c>
      <c r="G225">
        <f t="shared" si="12"/>
        <v>40</v>
      </c>
      <c r="H225">
        <f t="shared" si="11"/>
        <v>6.1538461538461542</v>
      </c>
    </row>
    <row r="226" spans="1:8" x14ac:dyDescent="0.45">
      <c r="A226">
        <v>2007</v>
      </c>
      <c r="B226" t="s">
        <v>70</v>
      </c>
      <c r="C226">
        <v>8721</v>
      </c>
      <c r="D226">
        <v>1</v>
      </c>
      <c r="E226">
        <v>215</v>
      </c>
      <c r="F226" t="str">
        <f t="shared" si="10"/>
        <v>Suðurland</v>
      </c>
      <c r="G226">
        <f t="shared" si="12"/>
        <v>215</v>
      </c>
      <c r="H226">
        <f t="shared" si="11"/>
        <v>33.07692307692308</v>
      </c>
    </row>
    <row r="227" spans="1:8" x14ac:dyDescent="0.45">
      <c r="A227">
        <v>2009</v>
      </c>
      <c r="B227" t="s">
        <v>70</v>
      </c>
      <c r="C227">
        <v>8721</v>
      </c>
      <c r="D227">
        <v>1</v>
      </c>
      <c r="E227">
        <v>285.8</v>
      </c>
      <c r="F227" t="str">
        <f t="shared" si="10"/>
        <v>Suðurland</v>
      </c>
      <c r="G227">
        <f t="shared" si="12"/>
        <v>285.8</v>
      </c>
      <c r="H227">
        <f t="shared" si="11"/>
        <v>43.969230769230769</v>
      </c>
    </row>
    <row r="228" spans="1:8" x14ac:dyDescent="0.45">
      <c r="A228">
        <v>2013</v>
      </c>
      <c r="B228" t="s">
        <v>70</v>
      </c>
      <c r="C228">
        <v>8721</v>
      </c>
      <c r="D228">
        <v>1</v>
      </c>
      <c r="E228">
        <v>192.2</v>
      </c>
      <c r="F228" t="str">
        <f t="shared" si="10"/>
        <v>Suðurland</v>
      </c>
      <c r="G228">
        <f t="shared" si="12"/>
        <v>192.2</v>
      </c>
      <c r="H228">
        <f t="shared" si="11"/>
        <v>29.569230769230767</v>
      </c>
    </row>
    <row r="229" spans="1:8" x14ac:dyDescent="0.45">
      <c r="A229">
        <v>2014</v>
      </c>
      <c r="B229" t="s">
        <v>70</v>
      </c>
      <c r="C229">
        <v>8721</v>
      </c>
      <c r="D229">
        <v>1</v>
      </c>
      <c r="E229">
        <v>121.5</v>
      </c>
      <c r="F229" t="str">
        <f t="shared" si="10"/>
        <v>Suðurland</v>
      </c>
      <c r="G229">
        <f t="shared" si="12"/>
        <v>121.5</v>
      </c>
      <c r="H229">
        <f t="shared" si="11"/>
        <v>18.692307692307693</v>
      </c>
    </row>
    <row r="230" spans="1:8" x14ac:dyDescent="0.45">
      <c r="A230">
        <v>2016</v>
      </c>
      <c r="B230" t="s">
        <v>70</v>
      </c>
      <c r="C230">
        <v>8721</v>
      </c>
      <c r="D230">
        <v>1</v>
      </c>
      <c r="E230">
        <v>49.9</v>
      </c>
      <c r="F230" t="str">
        <f t="shared" si="10"/>
        <v>Suðurland</v>
      </c>
      <c r="G230">
        <f t="shared" si="12"/>
        <v>49.9</v>
      </c>
      <c r="H230">
        <f t="shared" si="11"/>
        <v>7.6769230769230763</v>
      </c>
    </row>
    <row r="231" spans="1:8" x14ac:dyDescent="0.45">
      <c r="A231">
        <v>2017</v>
      </c>
      <c r="B231" t="s">
        <v>70</v>
      </c>
      <c r="C231">
        <v>8721</v>
      </c>
      <c r="D231">
        <v>1</v>
      </c>
      <c r="E231">
        <v>47.6</v>
      </c>
      <c r="F231" t="str">
        <f t="shared" si="10"/>
        <v>Suðurland</v>
      </c>
      <c r="G231">
        <f t="shared" si="12"/>
        <v>47.6</v>
      </c>
      <c r="H231">
        <f t="shared" si="11"/>
        <v>7.3230769230769237</v>
      </c>
    </row>
    <row r="232" spans="1:8" x14ac:dyDescent="0.45">
      <c r="A232">
        <v>2018</v>
      </c>
      <c r="B232" t="s">
        <v>70</v>
      </c>
      <c r="C232">
        <v>8721</v>
      </c>
      <c r="D232">
        <v>2</v>
      </c>
      <c r="E232">
        <v>57.26</v>
      </c>
      <c r="F232" t="str">
        <f t="shared" si="10"/>
        <v>Suðurland</v>
      </c>
      <c r="G232">
        <f t="shared" si="12"/>
        <v>114.52</v>
      </c>
      <c r="H232">
        <f t="shared" si="11"/>
        <v>17.618461538461538</v>
      </c>
    </row>
    <row r="233" spans="1:8" x14ac:dyDescent="0.45">
      <c r="A233">
        <v>2020</v>
      </c>
      <c r="B233" t="s">
        <v>70</v>
      </c>
      <c r="C233">
        <v>8721</v>
      </c>
      <c r="D233">
        <v>1</v>
      </c>
      <c r="E233">
        <v>94.8</v>
      </c>
      <c r="F233" t="str">
        <f t="shared" si="10"/>
        <v>Suðurland</v>
      </c>
      <c r="G233">
        <f t="shared" si="12"/>
        <v>94.8</v>
      </c>
      <c r="H233">
        <f t="shared" si="11"/>
        <v>14.584615384615384</v>
      </c>
    </row>
    <row r="234" spans="1:8" x14ac:dyDescent="0.45">
      <c r="A234">
        <v>2021</v>
      </c>
      <c r="B234" t="s">
        <v>70</v>
      </c>
      <c r="C234">
        <v>8721</v>
      </c>
      <c r="D234">
        <v>1</v>
      </c>
      <c r="E234">
        <v>1393</v>
      </c>
      <c r="F234" t="str">
        <f t="shared" si="10"/>
        <v>Suðurland</v>
      </c>
      <c r="G234">
        <f t="shared" si="12"/>
        <v>1393</v>
      </c>
      <c r="H234">
        <f t="shared" si="11"/>
        <v>214.30769230769232</v>
      </c>
    </row>
    <row r="235" spans="1:8" x14ac:dyDescent="0.45">
      <c r="A235">
        <v>2023</v>
      </c>
      <c r="B235" t="s">
        <v>70</v>
      </c>
      <c r="C235">
        <v>8721</v>
      </c>
      <c r="D235">
        <v>1</v>
      </c>
      <c r="E235">
        <v>24.8</v>
      </c>
      <c r="F235" t="str">
        <f t="shared" si="10"/>
        <v>Suðurland</v>
      </c>
      <c r="G235">
        <f t="shared" si="12"/>
        <v>24.8</v>
      </c>
      <c r="H235">
        <f t="shared" si="11"/>
        <v>3.8153846153846156</v>
      </c>
    </row>
    <row r="236" spans="1:8" x14ac:dyDescent="0.45">
      <c r="A236">
        <v>2011</v>
      </c>
      <c r="B236" t="s">
        <v>71</v>
      </c>
      <c r="C236">
        <v>8722</v>
      </c>
      <c r="D236">
        <v>1</v>
      </c>
      <c r="E236">
        <v>225</v>
      </c>
      <c r="F236" t="str">
        <f t="shared" si="10"/>
        <v>Suðurland</v>
      </c>
      <c r="G236">
        <f t="shared" si="12"/>
        <v>225</v>
      </c>
      <c r="H236">
        <f t="shared" si="11"/>
        <v>34.615384615384613</v>
      </c>
    </row>
    <row r="237" spans="1:8" x14ac:dyDescent="0.45">
      <c r="A237">
        <v>2012</v>
      </c>
      <c r="B237" t="s">
        <v>71</v>
      </c>
      <c r="C237">
        <v>8722</v>
      </c>
      <c r="D237">
        <v>1</v>
      </c>
      <c r="E237">
        <v>317.89999999999998</v>
      </c>
      <c r="F237" t="str">
        <f t="shared" si="10"/>
        <v>Suðurland</v>
      </c>
      <c r="G237">
        <f t="shared" si="12"/>
        <v>317.89999999999998</v>
      </c>
      <c r="H237">
        <f t="shared" si="11"/>
        <v>48.907692307692301</v>
      </c>
    </row>
    <row r="238" spans="1:8" x14ac:dyDescent="0.45">
      <c r="A238">
        <v>2018</v>
      </c>
      <c r="B238" t="s">
        <v>71</v>
      </c>
      <c r="C238">
        <v>8722</v>
      </c>
      <c r="D238">
        <v>1</v>
      </c>
      <c r="E238">
        <v>975.9</v>
      </c>
      <c r="F238" t="str">
        <f t="shared" si="10"/>
        <v>Suðurland</v>
      </c>
      <c r="G238">
        <f t="shared" si="12"/>
        <v>975.9</v>
      </c>
      <c r="H238">
        <f t="shared" si="11"/>
        <v>150.13846153846154</v>
      </c>
    </row>
    <row r="239" spans="1:8" x14ac:dyDescent="0.45">
      <c r="A239">
        <v>2020</v>
      </c>
      <c r="B239" t="s">
        <v>71</v>
      </c>
      <c r="C239">
        <v>8722</v>
      </c>
      <c r="D239">
        <v>2</v>
      </c>
      <c r="E239">
        <v>63.85</v>
      </c>
      <c r="F239" t="str">
        <f t="shared" si="10"/>
        <v>Suðurland</v>
      </c>
      <c r="G239">
        <f t="shared" si="12"/>
        <v>127.7</v>
      </c>
      <c r="H239">
        <f t="shared" si="11"/>
        <v>19.646153846153847</v>
      </c>
    </row>
    <row r="240" spans="1:8" x14ac:dyDescent="0.45">
      <c r="A240">
        <v>2023</v>
      </c>
      <c r="B240" t="s">
        <v>71</v>
      </c>
      <c r="C240">
        <v>8722</v>
      </c>
      <c r="D240">
        <v>2</v>
      </c>
      <c r="E240">
        <v>41.6</v>
      </c>
      <c r="F240" t="str">
        <f t="shared" si="10"/>
        <v>Suðurland</v>
      </c>
      <c r="G240">
        <f t="shared" si="12"/>
        <v>83.2</v>
      </c>
      <c r="H240">
        <f t="shared" si="11"/>
        <v>12.8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u V R q W r 3 e J j 2 l A A A A 9 g A A A B I A H A B D b 2 5 m a W c v U G F j a 2 F n Z S 5 4 b W w g o h g A K K A U A A A A A A A A A A A A A A A A A A A A A A A A A A A A h Y 8 x D o I w G I W v Q r r T l o q J I T 9 l c D K R x I T E u D a l Q i M U Q 4 v l b g 4 e y S u I U d T N 8 X 3 v G 9 6 7 X 2 + Q j W 0 T X F R v d W d S F G G K A m V k V 2 p T p W h w x 3 C F M g 4 7 I U + i U s E k G 5 u M t k x R 7 d w 5 I c R 7 j / 0 C d 3 1 F G K U R O e T b Q t a q F e g j 6 / 9 y q I 1 1 w k i F O O x f Y z j D U U x x T J e Y A p k h 5 N p 8 B T b t f b Y / E N Z D 4 4 Z e c W 3 D T Q F k j k D e H / g D U E s D B B Q A A g A I A L l U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V G p a n x g 0 D I 4 B A A A a A w A A E w A c A E Z v c m 1 1 b G F z L 1 N l Y 3 R p b 2 4 x L m 0 g o h g A K K A U A A A A A A A A A A A A A A A A A A A A A A A A A A A A h V H R S u N A F H 0 v 9 B + G 2 Z c I Q 6 C i P i h 5 i E l a I 2 1 1 m 1 R Y 7 F L G 5 J o G J n d k Z q K W 0 n / Y f 9 o f 2 4 m N t G p k 8 z B J z j m c e 8 4 d D Z k p J Z J k 9 x 5 c 9 H v 9 n l 5 x B T n h C s 1 K q m U h C y Q e E W D 6 P W K f R N Y q A 4 s E + t k N Z V Z X g M Y Z l g L c Q K K x P 9 q h w f l i r k H p R V E j c u W + n V p L X I T y B Y X k u V 4 c D n A z / U y P 2 H 0 I o q x K A 8 q j j D I S S F F X q L 0 z R i L M Z F 5 i 4 Q 2 O T 4 8 Z + V l L A 4 l Z C / D 2 n + 5 U I v w + Y r u g P + i t k p X l c n I F P L d p q E 2 d 8 g c r b J k W d 3 a d G L l v c V + I J O P C R v a M q g 8 t g x X H w j q m 6 y f Y 2 6 W K o 3 6 U q t o F b k j t d M x n m w 3 1 Z 7 Z Y j O b s x G 1 0 W 0 Y 2 N L m L 4 t S f D a O x P 7 K s s T g x 8 G q + k M l 0 P o k 6 D I b X N + M w X s a X 8 9 D / l r 3 8 N R r F 0 1 G H Y B K F / n g 5 n D Q G f / / 4 H y J s 9 + V n 8 C R 4 Z v v c c V E f 1 G / x N 9 T 5 t C N G 3 e Y q K W t F 6 l 2 d W n P 2 d f S 2 e 9 e D / y 7 7 U 7 h m 1 d / U w r p 6 A G W L 9 X s l d g + 7 + A d Q S w E C L Q A U A A I A C A C 5 V G p a v d 4 m P a U A A A D 2 A A A A E g A A A A A A A A A A A A A A A A A A A A A A Q 2 9 u Z m l n L 1 B h Y 2 t h Z 2 U u e G 1 s U E s B A i 0 A F A A C A A g A u V R q W g / K 6 a u k A A A A 6 Q A A A B M A A A A A A A A A A A A A A A A A 8 Q A A A F t D b 2 5 0 Z W 5 0 X 1 R 5 c G V z X S 5 4 b W x Q S w E C L Q A U A A I A C A C 5 V G p a n x g 0 D I 4 B A A A a A w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Q A A A A A A A B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u d G h v c l 9 n b 2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j M T Q 2 O G E t N m N l N y 0 0 Z G Y 3 L W I y N z c t Y T A w Y j l k M m Q 1 N G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A 6 M z c 6 M z k u N j I z M j Q 2 N V o i I C 8 + P E V u d H J 5 I F R 5 c G U 9 I k Z p b G x D b 2 x 1 b W 5 U e X B l c y I g V m F s d W U 9 I n N B d 1 l E Q X d N R i I g L z 4 8 R W 5 0 c n k g V H l w Z T 0 i R m l s b E N v b H V t b k 5 h b W V z I i B W Y W x 1 Z T 0 i c 1 s m c X V v d D t B U i Z x d W 9 0 O y w m c X V v d D t T V k V J V E F S R k V M Q U c m c X V v d D s s J n F 1 b 3 Q 7 U 1 Z F S V R B U k Z F T E F H U 0 5 V T U V S J n F 1 b 3 Q 7 L C Z x d W 9 0 O 0 Z K T 0 x E S V 9 J Q l V E Q S Z x d W 9 0 O y w m c X V v d D t G S k 9 M R E l f Q l l H R 0 l O R 0 E m c X V v d D s s J n F 1 b 3 Q 7 T U V E Q U x f R k 1 f S U J V w 5 B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u d G h v c l 9 n b 2 d u L 0 F 1 d G 9 S Z W 1 v d m V k Q 2 9 s d W 1 u c z E u e 0 F S L D B 9 J n F 1 b 3 Q 7 L C Z x d W 9 0 O 1 N l Y 3 R p b 2 4 x L 2 F y b n R o b 3 J f Z 2 9 n b i 9 B d X R v U m V t b 3 Z l Z E N v b H V t b n M x L n t T V k V J V E F S R k V M Q U c s M X 0 m c X V v d D s s J n F 1 b 3 Q 7 U 2 V j d G l v b j E v Y X J u d G h v c l 9 n b 2 d u L 0 F 1 d G 9 S Z W 1 v d m V k Q 2 9 s d W 1 u c z E u e 1 N W R U l U Q V J G R U x B R 1 N O V U 1 F U i w y f S Z x d W 9 0 O y w m c X V v d D t T Z W N 0 a W 9 u M S 9 h c m 5 0 a G 9 y X 2 d v Z 2 4 v Q X V 0 b 1 J l b W 9 2 Z W R D b 2 x 1 b W 5 z M S 5 7 R k p P T E R J X 0 l C V U R B L D N 9 J n F 1 b 3 Q 7 L C Z x d W 9 0 O 1 N l Y 3 R p b 2 4 x L 2 F y b n R o b 3 J f Z 2 9 n b i 9 B d X R v U m V t b 3 Z l Z E N v b H V t b n M x L n t G S k 9 M R E l f Q l l H R 0 l O R 0 E s N H 0 m c X V v d D s s J n F 1 b 3 Q 7 U 2 V j d G l v b j E v Y X J u d G h v c l 9 n b 2 d u L 0 F 1 d G 9 S Z W 1 v d m V k Q 2 9 s d W 1 u c z E u e 0 1 F R E F M X 0 Z N X 0 l C V c O Q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m 5 0 a G 9 y X 2 d v Z 2 4 v Q X V 0 b 1 J l b W 9 2 Z W R D b 2 x 1 b W 5 z M S 5 7 Q V I s M H 0 m c X V v d D s s J n F 1 b 3 Q 7 U 2 V j d G l v b j E v Y X J u d G h v c l 9 n b 2 d u L 0 F 1 d G 9 S Z W 1 v d m V k Q 2 9 s d W 1 u c z E u e 1 N W R U l U Q V J G R U x B R y w x f S Z x d W 9 0 O y w m c X V v d D t T Z W N 0 a W 9 u M S 9 h c m 5 0 a G 9 y X 2 d v Z 2 4 v Q X V 0 b 1 J l b W 9 2 Z W R D b 2 x 1 b W 5 z M S 5 7 U 1 Z F S V R B U k Z F T E F H U 0 5 V T U V S L D J 9 J n F 1 b 3 Q 7 L C Z x d W 9 0 O 1 N l Y 3 R p b 2 4 x L 2 F y b n R o b 3 J f Z 2 9 n b i 9 B d X R v U m V t b 3 Z l Z E N v b H V t b n M x L n t G S k 9 M R E l f S U J V R E E s M 3 0 m c X V v d D s s J n F 1 b 3 Q 7 U 2 V j d G l v b j E v Y X J u d G h v c l 9 n b 2 d u L 0 F 1 d G 9 S Z W 1 v d m V k Q 2 9 s d W 1 u c z E u e 0 Z K T 0 x E S V 9 C W U d H S U 5 H Q S w 0 f S Z x d W 9 0 O y w m c X V v d D t T Z W N 0 a W 9 u M S 9 h c m 5 0 a G 9 y X 2 d v Z 2 4 v Q X V 0 b 1 J l b W 9 2 Z W R D b 2 x 1 b W 5 z M S 5 7 T U V E Q U x f R k 1 f S U J V w 5 B B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5 0 a G 9 y X 2 d v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u d G h v c l 9 n b 2 d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b n R o b 3 J f Z 2 9 n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b n R o b 3 J f Z 2 9 n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u d G h v c l 9 n b 2 d u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O 1 U + 7 e G 2 S r u P 0 R Q 3 0 h i i A A A A A A I A A A A A A B B m A A A A A Q A A I A A A A N H w 1 w L y G B w 7 7 g / L 6 V S q t H 4 C t 9 5 N h Q L 0 Q M P k / v o R + H d m A A A A A A 6 A A A A A A g A A I A A A A P e 0 q J Q a U / 0 8 s w Y m t r q I O F G p v C H h Z b l I r R V 5 h X f t U e A s U A A A A D d U 2 5 J n a y 7 O E g l K o 8 u H g 1 n r L 1 s d 1 C 7 K K e P F h K h D 8 h X Y w T B c T M c M X p 1 l U l + Q I x 7 g S / E G W x s S l R o 0 / B x w K m v Y N e 3 K O u P e g O j 0 Y I 0 Q B L w y K 7 o P Q A A A A A s / M J H 5 6 M L S T L d q r R K a c / N 6 l s q x C u U m Q r m 9 3 C a U i F V 1 F c p x 4 A 5 2 o t 5 Z v o O K 5 v / l s G G A t d A G 6 n F 4 U q R W 4 l l e s r k = < / D a t a M a s h u p > 
</file>

<file path=customXml/itemProps1.xml><?xml version="1.0" encoding="utf-8"?>
<ds:datastoreItem xmlns:ds="http://schemas.openxmlformats.org/officeDocument/2006/customXml" ds:itemID="{30021C05-1930-4812-BD59-FEF62EC7D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Íbúðir</vt:lpstr>
      <vt:lpstr>Íbúðir eftir landshlutum</vt:lpstr>
      <vt:lpstr>Atvinnuhús</vt:lpstr>
      <vt:lpstr>Atvinnuhús eftir landshlutum</vt:lpstr>
      <vt:lpstr>Elliheimili</vt:lpstr>
      <vt:lpstr>Elliheimili eftir landshlutum</vt:lpstr>
      <vt:lpstr>Leikskólar</vt:lpstr>
      <vt:lpstr>Leikskólar eftir landshlutum</vt:lpstr>
      <vt:lpstr>Gistirými</vt:lpstr>
      <vt:lpstr>Gistirými eftir landshlutum</vt:lpstr>
    </vt:vector>
  </TitlesOfParts>
  <Company>HMS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Hákon Unnarsson - HMS</dc:creator>
  <cp:lastModifiedBy>Bjarki Dan Andrésson</cp:lastModifiedBy>
  <dcterms:created xsi:type="dcterms:W3CDTF">2025-03-10T10:36:47Z</dcterms:created>
  <dcterms:modified xsi:type="dcterms:W3CDTF">2025-04-25T11:44:39Z</dcterms:modified>
</cp:coreProperties>
</file>