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80" tabRatio="500" activeTab="1"/>
  </bookViews>
  <sheets>
    <sheet name="abundance" sheetId="1" r:id="rId1"/>
    <sheet name="biomass" sheetId="4" r:id="rId2"/>
    <sheet name="richness" sheetId="3" r:id="rId3"/>
    <sheet name="shannon" sheetId="5" r:id="rId4"/>
  </sheets>
  <externalReferences>
    <externalReference r:id="rId5"/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6" i="4"/>
  <c r="I7" i="4"/>
  <c r="P7" i="5"/>
  <c r="O7" i="5"/>
  <c r="P6" i="5"/>
  <c r="O6" i="5"/>
  <c r="P5" i="5"/>
  <c r="O5" i="5"/>
  <c r="H7" i="5"/>
  <c r="G7" i="5"/>
  <c r="H6" i="5"/>
  <c r="G6" i="5"/>
  <c r="H5" i="5"/>
  <c r="G5" i="5"/>
  <c r="B5" i="5"/>
  <c r="C5" i="5"/>
  <c r="D5" i="5"/>
  <c r="E5" i="5"/>
  <c r="F5" i="5"/>
  <c r="I5" i="5"/>
  <c r="J5" i="5"/>
  <c r="K5" i="5"/>
  <c r="L5" i="5"/>
  <c r="M5" i="5"/>
  <c r="N5" i="5"/>
  <c r="Q5" i="5"/>
  <c r="R5" i="5"/>
  <c r="B6" i="5"/>
  <c r="C6" i="5"/>
  <c r="D6" i="5"/>
  <c r="E6" i="5"/>
  <c r="F6" i="5"/>
  <c r="I6" i="5"/>
  <c r="J6" i="5"/>
  <c r="K6" i="5"/>
  <c r="L6" i="5"/>
  <c r="M6" i="5"/>
  <c r="N6" i="5"/>
  <c r="Q6" i="5"/>
  <c r="R6" i="5"/>
  <c r="B7" i="5"/>
  <c r="C7" i="5"/>
  <c r="D7" i="5"/>
  <c r="E7" i="5"/>
  <c r="F7" i="5"/>
  <c r="I7" i="5"/>
  <c r="J7" i="5"/>
  <c r="K7" i="5"/>
  <c r="L7" i="5"/>
  <c r="M7" i="5"/>
  <c r="N7" i="5"/>
  <c r="Q7" i="5"/>
  <c r="R7" i="5"/>
  <c r="A6" i="5"/>
  <c r="A7" i="5"/>
  <c r="A5" i="5"/>
  <c r="N7" i="4"/>
  <c r="J7" i="4"/>
  <c r="P7" i="4"/>
  <c r="M7" i="4"/>
  <c r="O7" i="4"/>
  <c r="N6" i="4"/>
  <c r="J6" i="4"/>
  <c r="P6" i="4"/>
  <c r="M6" i="4"/>
  <c r="O6" i="4"/>
  <c r="N5" i="4"/>
  <c r="J5" i="4"/>
  <c r="P5" i="4"/>
  <c r="M5" i="4"/>
  <c r="O5" i="4"/>
  <c r="B7" i="3"/>
  <c r="E7" i="3"/>
  <c r="G7" i="3"/>
  <c r="F7" i="3"/>
  <c r="H7" i="3"/>
  <c r="B6" i="3"/>
  <c r="E6" i="3"/>
  <c r="G6" i="3"/>
  <c r="F6" i="3"/>
  <c r="H6" i="3"/>
  <c r="F5" i="3"/>
  <c r="B5" i="3"/>
  <c r="H5" i="3"/>
  <c r="E5" i="3"/>
  <c r="G5" i="3"/>
  <c r="C5" i="3"/>
  <c r="D5" i="3"/>
  <c r="I5" i="3"/>
  <c r="J5" i="3"/>
  <c r="K5" i="3"/>
  <c r="L5" i="3"/>
  <c r="M5" i="3"/>
  <c r="N5" i="3"/>
  <c r="C6" i="3"/>
  <c r="D6" i="3"/>
  <c r="I6" i="3"/>
  <c r="J6" i="3"/>
  <c r="K6" i="3"/>
  <c r="L6" i="3"/>
  <c r="M6" i="3"/>
  <c r="N6" i="3"/>
  <c r="C7" i="3"/>
  <c r="D7" i="3"/>
  <c r="I7" i="3"/>
  <c r="J7" i="3"/>
  <c r="K7" i="3"/>
  <c r="L7" i="3"/>
  <c r="M7" i="3"/>
  <c r="N7" i="3"/>
  <c r="A6" i="3"/>
  <c r="A7" i="3"/>
  <c r="A5" i="3"/>
  <c r="J6" i="1"/>
  <c r="M6" i="1"/>
  <c r="O6" i="1"/>
  <c r="N6" i="1"/>
  <c r="P6" i="1"/>
  <c r="J7" i="1"/>
  <c r="M7" i="1"/>
  <c r="O7" i="1"/>
  <c r="N7" i="1"/>
  <c r="P7" i="1"/>
  <c r="J5" i="1"/>
  <c r="M5" i="1"/>
  <c r="O5" i="1"/>
  <c r="N5" i="1"/>
  <c r="P5" i="1"/>
  <c r="B6" i="4"/>
  <c r="E6" i="4"/>
  <c r="G6" i="4"/>
  <c r="F6" i="4"/>
  <c r="H6" i="4"/>
  <c r="B7" i="4"/>
  <c r="E7" i="4"/>
  <c r="G7" i="4"/>
  <c r="F7" i="4"/>
  <c r="H7" i="4"/>
  <c r="F5" i="4"/>
  <c r="B5" i="4"/>
  <c r="H5" i="4"/>
  <c r="E5" i="4"/>
  <c r="G5" i="4"/>
  <c r="C5" i="4"/>
  <c r="D5" i="4"/>
  <c r="K5" i="4"/>
  <c r="L5" i="4"/>
  <c r="C6" i="4"/>
  <c r="D6" i="4"/>
  <c r="K6" i="4"/>
  <c r="L6" i="4"/>
  <c r="C7" i="4"/>
  <c r="D7" i="4"/>
  <c r="K7" i="4"/>
  <c r="L7" i="4"/>
  <c r="A6" i="4"/>
  <c r="A7" i="4"/>
  <c r="A5" i="4"/>
  <c r="B6" i="1"/>
  <c r="E6" i="1"/>
  <c r="G6" i="1"/>
  <c r="F6" i="1"/>
  <c r="H6" i="1"/>
  <c r="B7" i="1"/>
  <c r="E7" i="1"/>
  <c r="G7" i="1"/>
  <c r="F7" i="1"/>
  <c r="H7" i="1"/>
  <c r="F5" i="1"/>
  <c r="B5" i="1"/>
  <c r="H5" i="1"/>
  <c r="E5" i="1"/>
  <c r="G5" i="1"/>
  <c r="C5" i="1"/>
  <c r="D5" i="1"/>
  <c r="I5" i="1"/>
  <c r="K5" i="1"/>
  <c r="L5" i="1"/>
  <c r="C6" i="1"/>
  <c r="D6" i="1"/>
  <c r="I6" i="1"/>
  <c r="K6" i="1"/>
  <c r="L6" i="1"/>
  <c r="C7" i="1"/>
  <c r="D7" i="1"/>
  <c r="I7" i="1"/>
  <c r="K7" i="1"/>
  <c r="L7" i="1"/>
  <c r="A6" i="1"/>
  <c r="A7" i="1"/>
  <c r="A5" i="1"/>
</calcChain>
</file>

<file path=xl/sharedStrings.xml><?xml version="1.0" encoding="utf-8"?>
<sst xmlns="http://schemas.openxmlformats.org/spreadsheetml/2006/main" count="126" uniqueCount="31">
  <si>
    <t>emmeans.Reeftype</t>
  </si>
  <si>
    <t>emmeans.response</t>
  </si>
  <si>
    <t>emmeans.SE</t>
  </si>
  <si>
    <t>emmeans.df</t>
  </si>
  <si>
    <t>contrasts.contrast</t>
  </si>
  <si>
    <t>contrasts.estimate</t>
  </si>
  <si>
    <t>contrasts.SE</t>
  </si>
  <si>
    <t>contrasts.df</t>
  </si>
  <si>
    <t>emmeans.emmean</t>
  </si>
  <si>
    <t>Ratios</t>
  </si>
  <si>
    <t>Abundance</t>
  </si>
  <si>
    <t>contrasts.ratio</t>
  </si>
  <si>
    <t>Shannon-Wiener</t>
  </si>
  <si>
    <t>emmeans.rate</t>
  </si>
  <si>
    <t>Comments</t>
  </si>
  <si>
    <t>No significant difference</t>
  </si>
  <si>
    <t>Pinnacles 4.68 higher S-W diversity than nearshore (sig)</t>
  </si>
  <si>
    <t>Species richness</t>
  </si>
  <si>
    <t>Pinnacles 3.89 higher species richness than offshore (sig)</t>
  </si>
  <si>
    <t>lower CL</t>
  </si>
  <si>
    <t>upper CL</t>
  </si>
  <si>
    <t>Emmeans</t>
  </si>
  <si>
    <t>Biomass</t>
  </si>
  <si>
    <t>Can't get ratios from Gaussian distribution in glmmTMB???</t>
  </si>
  <si>
    <t>Poisson</t>
  </si>
  <si>
    <t>CI check</t>
  </si>
  <si>
    <t>±CI</t>
  </si>
  <si>
    <t>t ratio</t>
  </si>
  <si>
    <t>p val</t>
  </si>
  <si>
    <t>Commnets</t>
  </si>
  <si>
    <t>Neg binom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</si>
</sst>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i/>
      <sz val="11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b/>
      <i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1" fillId="0" borderId="0" xfId="0" applyNumberFormat="1" applyFont="1"/>
    <xf numFmtId="1" fontId="1" fillId="0" borderId="0" xfId="0" applyNumberFormat="1" applyFont="1"/>
    <xf numFmtId="2" fontId="8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2" fontId="8" fillId="2" borderId="0" xfId="0" applyNumberFormat="1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cresswell/OneDrive%20-%20James%20Cook%20University/Ben%20PhD/Data%20&amp;%20analysis/KimbePreds/output/rtables/abun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cresswell/OneDrive%20-%20James%20Cook%20University/Ben%20PhD/Data%20&amp;%20analysis/KimbePreds/output/rtables/biom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cresswell/OneDrive%20-%20James%20Cook%20University/Ben%20PhD/Data%20&amp;%20analysis/KimbePreds/output/rtables/rich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cresswell/OneDrive%20-%20James%20Cook%20University/Ben%20PhD/Data%20&amp;%20analysis/KimbePreds/output/rtables/shanresult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unresults.csv"/>
    </sheetNames>
    <sheetDataSet>
      <sheetData sheetId="0" refreshError="1">
        <row r="2">
          <cell r="A2" t="str">
            <v>Pinnacle</v>
          </cell>
          <cell r="B2">
            <v>16.607376329985598</v>
          </cell>
          <cell r="C2">
            <v>4.3971397036668503</v>
          </cell>
          <cell r="D2">
            <v>115</v>
          </cell>
          <cell r="E2">
            <v>7.8974888456749497</v>
          </cell>
          <cell r="F2">
            <v>25.3172638142963</v>
          </cell>
          <cell r="G2" t="str">
            <v>Pinnacle - Offshore</v>
          </cell>
          <cell r="H2">
            <v>11.1968173872982</v>
          </cell>
          <cell r="I2">
            <v>4.6509063161297703</v>
          </cell>
          <cell r="J2">
            <v>115</v>
          </cell>
          <cell r="K2">
            <v>0.15350764172455</v>
          </cell>
          <cell r="L2">
            <v>22.240127132871802</v>
          </cell>
        </row>
        <row r="3">
          <cell r="A3" t="str">
            <v>Offshore</v>
          </cell>
          <cell r="B3">
            <v>5.4105589426874401</v>
          </cell>
          <cell r="C3">
            <v>1.52285964238613</v>
          </cell>
          <cell r="D3">
            <v>115</v>
          </cell>
          <cell r="E3">
            <v>2.39406707900618</v>
          </cell>
          <cell r="F3">
            <v>8.4270508063686993</v>
          </cell>
          <cell r="G3" t="str">
            <v>Pinnacle - Nearshore</v>
          </cell>
          <cell r="H3">
            <v>11.6055635098572</v>
          </cell>
          <cell r="I3">
            <v>4.6643853684126997</v>
          </cell>
          <cell r="J3">
            <v>115</v>
          </cell>
          <cell r="K3">
            <v>0.53024852932093203</v>
          </cell>
          <cell r="L3">
            <v>22.680878490393599</v>
          </cell>
        </row>
        <row r="4">
          <cell r="A4" t="str">
            <v>Nearshore</v>
          </cell>
          <cell r="B4">
            <v>5.0018128201283796</v>
          </cell>
          <cell r="C4">
            <v>1.56295040431917</v>
          </cell>
          <cell r="D4">
            <v>115</v>
          </cell>
          <cell r="E4">
            <v>1.9059088728815501</v>
          </cell>
          <cell r="F4">
            <v>8.0977167673752106</v>
          </cell>
          <cell r="G4" t="str">
            <v>Offshore - Nearshore</v>
          </cell>
          <cell r="H4">
            <v>0.40874612255905801</v>
          </cell>
          <cell r="I4">
            <v>2.1791987088370002</v>
          </cell>
          <cell r="J4">
            <v>115</v>
          </cell>
          <cell r="K4">
            <v>-4.7656359662350303</v>
          </cell>
          <cell r="L4">
            <v>5.5831282113531397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iomresults.csv"/>
    </sheetNames>
    <sheetDataSet>
      <sheetData sheetId="0">
        <row r="2">
          <cell r="A2" t="str">
            <v>Pinnacle</v>
          </cell>
          <cell r="B2">
            <v>25.0143233225903</v>
          </cell>
          <cell r="C2">
            <v>4.1814696430535996</v>
          </cell>
          <cell r="D2">
            <v>115</v>
          </cell>
          <cell r="E2">
            <v>16.731636720732599</v>
          </cell>
          <cell r="F2">
            <v>33.297009924447998</v>
          </cell>
          <cell r="G2" t="str">
            <v>Pinnacle - Offshore</v>
          </cell>
          <cell r="H2">
            <v>9.6559827751945502</v>
          </cell>
          <cell r="I2">
            <v>5.1562286658692997</v>
          </cell>
          <cell r="J2">
            <v>115</v>
          </cell>
          <cell r="K2">
            <v>-2.5871858473857801</v>
          </cell>
          <cell r="L2">
            <v>21.899151397774901</v>
          </cell>
        </row>
        <row r="3">
          <cell r="A3" t="str">
            <v>Offshore</v>
          </cell>
          <cell r="B3">
            <v>15.3583405473957</v>
          </cell>
          <cell r="C3">
            <v>3.0401776827090301</v>
          </cell>
          <cell r="D3">
            <v>115</v>
          </cell>
          <cell r="E3">
            <v>9.3363336671899209</v>
          </cell>
          <cell r="F3">
            <v>21.380347427601599</v>
          </cell>
          <cell r="G3" t="str">
            <v>Pinnacle - Nearshore</v>
          </cell>
          <cell r="H3">
            <v>18.535585900069499</v>
          </cell>
          <cell r="I3">
            <v>4.62445946102447</v>
          </cell>
          <cell r="J3">
            <v>115</v>
          </cell>
          <cell r="K3">
            <v>7.55507269196021</v>
          </cell>
          <cell r="L3">
            <v>29.5160991081788</v>
          </cell>
        </row>
        <row r="4">
          <cell r="A4" t="str">
            <v>Nearshore</v>
          </cell>
          <cell r="B4">
            <v>6.4787374225208296</v>
          </cell>
          <cell r="C4">
            <v>1.9970856295016499</v>
          </cell>
          <cell r="D4">
            <v>115</v>
          </cell>
          <cell r="E4">
            <v>2.5228951473737098</v>
          </cell>
          <cell r="F4">
            <v>10.4345796976679</v>
          </cell>
          <cell r="G4" t="str">
            <v>Offshore - Nearshore</v>
          </cell>
          <cell r="H4">
            <v>8.8796031248749507</v>
          </cell>
          <cell r="I4">
            <v>3.6168665821397998</v>
          </cell>
          <cell r="J4">
            <v>115</v>
          </cell>
          <cell r="K4">
            <v>0.291561298175258</v>
          </cell>
          <cell r="L4">
            <v>17.467644951574599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ichresults.csv"/>
    </sheetNames>
    <sheetDataSet>
      <sheetData sheetId="0" refreshError="1">
        <row r="2">
          <cell r="A2" t="str">
            <v>Pinnacle</v>
          </cell>
          <cell r="B2">
            <v>6.0137463470345898</v>
          </cell>
          <cell r="C2">
            <v>0.89632534656252305</v>
          </cell>
          <cell r="D2">
            <v>116</v>
          </cell>
          <cell r="E2">
            <v>4.23846105896971</v>
          </cell>
          <cell r="F2">
            <v>7.7890316350994802</v>
          </cell>
          <cell r="G2" t="str">
            <v>Pinnacle - Offshore</v>
          </cell>
          <cell r="H2">
            <v>4.1334202494801504</v>
          </cell>
          <cell r="I2">
            <v>0.95521960985482601</v>
          </cell>
          <cell r="J2">
            <v>116</v>
          </cell>
          <cell r="K2">
            <v>1.86556207347477</v>
          </cell>
          <cell r="L2">
            <v>6.4012784254855397</v>
          </cell>
        </row>
        <row r="3">
          <cell r="A3" t="str">
            <v>Offshore</v>
          </cell>
          <cell r="B3">
            <v>1.88032609755444</v>
          </cell>
          <cell r="C3">
            <v>0.33239643540395403</v>
          </cell>
          <cell r="D3">
            <v>116</v>
          </cell>
          <cell r="E3">
            <v>1.2219730744686499</v>
          </cell>
          <cell r="F3">
            <v>2.5386791206402202</v>
          </cell>
          <cell r="G3" t="str">
            <v>Pinnacle - Nearshore</v>
          </cell>
          <cell r="H3">
            <v>4.9701672655001703</v>
          </cell>
          <cell r="I3">
            <v>0.92027936783148701</v>
          </cell>
          <cell r="J3">
            <v>116</v>
          </cell>
          <cell r="K3">
            <v>2.7852633261192601</v>
          </cell>
          <cell r="L3">
            <v>7.1550712048810796</v>
          </cell>
        </row>
        <row r="4">
          <cell r="A4" t="str">
            <v>Nearshore</v>
          </cell>
          <cell r="B4">
            <v>1.0435790815344199</v>
          </cell>
          <cell r="C4">
            <v>0.21510918735083501</v>
          </cell>
          <cell r="D4">
            <v>116</v>
          </cell>
          <cell r="E4">
            <v>0.61752823169951898</v>
          </cell>
          <cell r="F4">
            <v>1.46962993136933</v>
          </cell>
          <cell r="G4" t="str">
            <v>Offshore - Nearshore</v>
          </cell>
          <cell r="H4">
            <v>0.836747016020013</v>
          </cell>
          <cell r="I4">
            <v>0.39457994365626697</v>
          </cell>
          <cell r="J4">
            <v>116</v>
          </cell>
          <cell r="K4">
            <v>-0.100054680759022</v>
          </cell>
          <cell r="L4">
            <v>1.7735487127990399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anresults.csv"/>
    </sheetNames>
    <sheetDataSet>
      <sheetData sheetId="0">
        <row r="2">
          <cell r="A2" t="str">
            <v>Pinnacle</v>
          </cell>
          <cell r="B2">
            <v>1.2390003324722401</v>
          </cell>
          <cell r="C2">
            <v>0.17599716851868599</v>
          </cell>
          <cell r="D2">
            <v>116</v>
          </cell>
          <cell r="E2">
            <v>0.89041576414495804</v>
          </cell>
          <cell r="F2">
            <v>1.58758490079952</v>
          </cell>
          <cell r="G2" t="str">
            <v>Pinnacle - Offshore</v>
          </cell>
          <cell r="H2">
            <v>0.739393559016431</v>
          </cell>
          <cell r="I2">
            <v>0.20848302233378599</v>
          </cell>
          <cell r="J2">
            <v>116</v>
          </cell>
          <cell r="K2">
            <v>0.244418453941014</v>
          </cell>
          <cell r="L2">
            <v>1.2343686640918401</v>
          </cell>
          <cell r="M2">
            <v>3.5465408681223098</v>
          </cell>
          <cell r="N2">
            <v>1.62426280742966E-3</v>
          </cell>
        </row>
        <row r="3">
          <cell r="A3" t="str">
            <v>Offshore</v>
          </cell>
          <cell r="B3">
            <v>0.499606773455813</v>
          </cell>
          <cell r="C3">
            <v>0.111759416971547</v>
          </cell>
          <cell r="D3">
            <v>116</v>
          </cell>
          <cell r="E3">
            <v>0.27825316618229701</v>
          </cell>
          <cell r="F3">
            <v>0.720960380729328</v>
          </cell>
          <cell r="G3" t="str">
            <v>Pinnacle - Nearshore</v>
          </cell>
          <cell r="H3">
            <v>0.96620458456264802</v>
          </cell>
          <cell r="I3">
            <v>0.19440909415778601</v>
          </cell>
          <cell r="J3">
            <v>116</v>
          </cell>
          <cell r="K3">
            <v>0.50464344288702401</v>
          </cell>
          <cell r="L3">
            <v>1.4277657262382699</v>
          </cell>
          <cell r="M3">
            <v>4.9699556944514898</v>
          </cell>
          <cell r="N3">
            <v>6.9475152139064599E-6</v>
          </cell>
        </row>
        <row r="4">
          <cell r="A4" t="str">
            <v>Nearshore</v>
          </cell>
          <cell r="B4">
            <v>0.27279574790959499</v>
          </cell>
          <cell r="C4">
            <v>8.2582640842181906E-2</v>
          </cell>
          <cell r="D4">
            <v>116</v>
          </cell>
          <cell r="E4">
            <v>0.10923042210583001</v>
          </cell>
          <cell r="F4">
            <v>0.43636107371336103</v>
          </cell>
          <cell r="G4" t="str">
            <v>Offshore - Nearshore</v>
          </cell>
          <cell r="H4">
            <v>0.22681102554621699</v>
          </cell>
          <cell r="I4">
            <v>0.13896064136564401</v>
          </cell>
          <cell r="J4">
            <v>116</v>
          </cell>
          <cell r="K4">
            <v>-0.10310580552881</v>
          </cell>
          <cell r="L4">
            <v>0.55672785662124502</v>
          </cell>
          <cell r="M4">
            <v>1.63219616228896</v>
          </cell>
          <cell r="N4">
            <v>0.236276001178826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90" zoomScaleNormal="90" zoomScalePageLayoutView="90" workbookViewId="0">
      <selection activeCell="B1" sqref="B1"/>
    </sheetView>
  </sheetViews>
  <sheetFormatPr baseColWidth="10" defaultRowHeight="13" x14ac:dyDescent="0"/>
  <cols>
    <col min="1" max="1" width="17.1640625" style="1" bestFit="1" customWidth="1"/>
    <col min="2" max="2" width="17.5" style="1" bestFit="1" customWidth="1"/>
    <col min="3" max="3" width="12.33203125" style="1" bestFit="1" customWidth="1"/>
    <col min="4" max="4" width="11.5" style="1" bestFit="1" customWidth="1"/>
    <col min="5" max="5" width="8.6640625" style="1" bestFit="1" customWidth="1"/>
    <col min="6" max="6" width="9" style="1" bestFit="1" customWidth="1"/>
    <col min="7" max="7" width="5" style="1" bestFit="1" customWidth="1"/>
    <col min="8" max="8" width="8.5" style="1" bestFit="1" customWidth="1"/>
    <col min="9" max="9" width="18.6640625" style="1" bestFit="1" customWidth="1"/>
    <col min="10" max="10" width="16.33203125" style="1" bestFit="1" customWidth="1"/>
    <col min="11" max="11" width="11.83203125" style="1" bestFit="1" customWidth="1"/>
    <col min="12" max="12" width="10.83203125" style="1" bestFit="1" customWidth="1"/>
    <col min="13" max="13" width="8.6640625" style="1" bestFit="1" customWidth="1"/>
    <col min="14" max="14" width="9" style="1" bestFit="1" customWidth="1"/>
    <col min="15" max="15" width="6.5" style="1" customWidth="1"/>
    <col min="16" max="16" width="8.5" style="1" bestFit="1" customWidth="1"/>
    <col min="17" max="17" width="17.5" style="1" customWidth="1"/>
    <col min="18" max="16384" width="10.83203125" style="1"/>
  </cols>
  <sheetData>
    <row r="1" spans="1:17" s="3" customFormat="1">
      <c r="A1" s="3" t="s">
        <v>10</v>
      </c>
      <c r="B1" s="3" t="s">
        <v>30</v>
      </c>
    </row>
    <row r="3" spans="1:17" s="3" customFormat="1">
      <c r="A3" s="4" t="s">
        <v>21</v>
      </c>
    </row>
    <row r="4" spans="1:17">
      <c r="A4" s="9" t="s">
        <v>0</v>
      </c>
      <c r="B4" s="9" t="s">
        <v>1</v>
      </c>
      <c r="C4" s="2" t="s">
        <v>2</v>
      </c>
      <c r="D4" s="2" t="s">
        <v>3</v>
      </c>
      <c r="E4" s="2" t="s">
        <v>19</v>
      </c>
      <c r="F4" s="2" t="s">
        <v>20</v>
      </c>
      <c r="G4" s="9" t="s">
        <v>26</v>
      </c>
      <c r="H4" s="2" t="s">
        <v>25</v>
      </c>
      <c r="I4" s="9" t="s">
        <v>4</v>
      </c>
      <c r="J4" s="9" t="s">
        <v>5</v>
      </c>
      <c r="K4" s="2" t="s">
        <v>6</v>
      </c>
      <c r="L4" s="2" t="s">
        <v>7</v>
      </c>
      <c r="M4" s="2" t="s">
        <v>19</v>
      </c>
      <c r="N4" s="2" t="s">
        <v>20</v>
      </c>
      <c r="O4" s="9" t="s">
        <v>26</v>
      </c>
      <c r="P4" s="2" t="s">
        <v>25</v>
      </c>
      <c r="Q4" s="1" t="s">
        <v>14</v>
      </c>
    </row>
    <row r="5" spans="1:17">
      <c r="A5" s="10" t="str">
        <f>[1]abunresults.csv!A2</f>
        <v>Pinnacle</v>
      </c>
      <c r="B5" s="11">
        <f>[1]abunresults.csv!B2</f>
        <v>16.607376329985598</v>
      </c>
      <c r="C5" s="6">
        <f>[1]abunresults.csv!C2</f>
        <v>4.3971397036668503</v>
      </c>
      <c r="D5" s="1">
        <f>[1]abunresults.csv!D2</f>
        <v>115</v>
      </c>
      <c r="E5" s="6">
        <f>[1]abunresults.csv!E2</f>
        <v>7.8974888456749497</v>
      </c>
      <c r="F5" s="6">
        <f>[1]abunresults.csv!F2</f>
        <v>25.3172638142963</v>
      </c>
      <c r="G5" s="11">
        <f>B5-E5</f>
        <v>8.7098874843106486</v>
      </c>
      <c r="H5" s="6">
        <f>F5-B5</f>
        <v>8.7098874843107019</v>
      </c>
      <c r="I5" s="10" t="str">
        <f>[1]abunresults.csv!G2</f>
        <v>Pinnacle - Offshore</v>
      </c>
      <c r="J5" s="11">
        <f>[1]abunresults.csv!H2</f>
        <v>11.1968173872982</v>
      </c>
      <c r="K5" s="6">
        <f>[1]abunresults.csv!I2</f>
        <v>4.6509063161297703</v>
      </c>
      <c r="L5" s="1">
        <f>[1]abunresults.csv!J2</f>
        <v>115</v>
      </c>
      <c r="M5" s="6">
        <f>[1]abunresults.csv!K2</f>
        <v>0.15350764172455</v>
      </c>
      <c r="N5" s="6">
        <f>[1]abunresults.csv!L2</f>
        <v>22.240127132871802</v>
      </c>
      <c r="O5" s="11">
        <f>J5-M5</f>
        <v>11.04330974557365</v>
      </c>
      <c r="P5" s="6">
        <f>N5-J5</f>
        <v>11.043309745573602</v>
      </c>
      <c r="Q5" s="6"/>
    </row>
    <row r="6" spans="1:17">
      <c r="A6" s="10" t="str">
        <f>[1]abunresults.csv!A3</f>
        <v>Offshore</v>
      </c>
      <c r="B6" s="11">
        <f>[1]abunresults.csv!B3</f>
        <v>5.4105589426874401</v>
      </c>
      <c r="C6" s="6">
        <f>[1]abunresults.csv!C3</f>
        <v>1.52285964238613</v>
      </c>
      <c r="D6" s="1">
        <f>[1]abunresults.csv!D3</f>
        <v>115</v>
      </c>
      <c r="E6" s="6">
        <f>[1]abunresults.csv!E3</f>
        <v>2.39406707900618</v>
      </c>
      <c r="F6" s="6">
        <f>[1]abunresults.csv!F3</f>
        <v>8.4270508063686993</v>
      </c>
      <c r="G6" s="11">
        <f t="shared" ref="G6:G7" si="0">B6-E6</f>
        <v>3.0164918636812601</v>
      </c>
      <c r="H6" s="6">
        <f t="shared" ref="H6:H7" si="1">F6-B6</f>
        <v>3.0164918636812592</v>
      </c>
      <c r="I6" s="10" t="str">
        <f>[1]abunresults.csv!G3</f>
        <v>Pinnacle - Nearshore</v>
      </c>
      <c r="J6" s="11">
        <f>[1]abunresults.csv!H3</f>
        <v>11.6055635098572</v>
      </c>
      <c r="K6" s="6">
        <f>[1]abunresults.csv!I3</f>
        <v>4.6643853684126997</v>
      </c>
      <c r="L6" s="1">
        <f>[1]abunresults.csv!J3</f>
        <v>115</v>
      </c>
      <c r="M6" s="6">
        <f>[1]abunresults.csv!K3</f>
        <v>0.53024852932093203</v>
      </c>
      <c r="N6" s="6">
        <f>[1]abunresults.csv!L3</f>
        <v>22.680878490393599</v>
      </c>
      <c r="O6" s="11">
        <f t="shared" ref="O6:O7" si="2">J6-M6</f>
        <v>11.075314980536268</v>
      </c>
      <c r="P6" s="6">
        <f t="shared" ref="P6:P7" si="3">N6-J6</f>
        <v>11.075314980536399</v>
      </c>
      <c r="Q6" s="6"/>
    </row>
    <row r="7" spans="1:17">
      <c r="A7" s="10" t="str">
        <f>[1]abunresults.csv!A4</f>
        <v>Nearshore</v>
      </c>
      <c r="B7" s="11">
        <f>[1]abunresults.csv!B4</f>
        <v>5.0018128201283796</v>
      </c>
      <c r="C7" s="6">
        <f>[1]abunresults.csv!C4</f>
        <v>1.56295040431917</v>
      </c>
      <c r="D7" s="1">
        <f>[1]abunresults.csv!D4</f>
        <v>115</v>
      </c>
      <c r="E7" s="6">
        <f>[1]abunresults.csv!E4</f>
        <v>1.9059088728815501</v>
      </c>
      <c r="F7" s="6">
        <f>[1]abunresults.csv!F4</f>
        <v>8.0977167673752106</v>
      </c>
      <c r="G7" s="11">
        <f t="shared" si="0"/>
        <v>3.0959039472468293</v>
      </c>
      <c r="H7" s="6">
        <f t="shared" si="1"/>
        <v>3.095903947246831</v>
      </c>
      <c r="I7" s="10" t="str">
        <f>[1]abunresults.csv!G4</f>
        <v>Offshore - Nearshore</v>
      </c>
      <c r="J7" s="11">
        <f>[1]abunresults.csv!H4</f>
        <v>0.40874612255905801</v>
      </c>
      <c r="K7" s="6">
        <f>[1]abunresults.csv!I4</f>
        <v>2.1791987088370002</v>
      </c>
      <c r="L7" s="1">
        <f>[1]abunresults.csv!J4</f>
        <v>115</v>
      </c>
      <c r="M7" s="6">
        <f>[1]abunresults.csv!K4</f>
        <v>-4.7656359662350303</v>
      </c>
      <c r="N7" s="6">
        <f>[1]abunresults.csv!L4</f>
        <v>5.5831282113531397</v>
      </c>
      <c r="O7" s="11">
        <f t="shared" si="2"/>
        <v>5.1743820887940881</v>
      </c>
      <c r="P7" s="6">
        <f t="shared" si="3"/>
        <v>5.1743820887940819</v>
      </c>
      <c r="Q7" s="6"/>
    </row>
    <row r="9" spans="1:17" s="4" customFormat="1">
      <c r="A9" s="4" t="s">
        <v>9</v>
      </c>
    </row>
    <row r="10" spans="1:17">
      <c r="A10" s="2" t="s">
        <v>0</v>
      </c>
      <c r="B10" s="2" t="s">
        <v>1</v>
      </c>
      <c r="C10" s="2" t="s">
        <v>2</v>
      </c>
      <c r="D10" s="2" t="s">
        <v>3</v>
      </c>
      <c r="E10" s="2" t="s">
        <v>19</v>
      </c>
      <c r="F10" s="2" t="s">
        <v>20</v>
      </c>
      <c r="G10" s="2"/>
      <c r="H10" s="2"/>
      <c r="I10" s="2" t="s">
        <v>4</v>
      </c>
      <c r="J10" s="2" t="s">
        <v>11</v>
      </c>
      <c r="K10" s="2" t="s">
        <v>6</v>
      </c>
      <c r="L10" s="2" t="s">
        <v>7</v>
      </c>
      <c r="M10" s="2" t="s">
        <v>19</v>
      </c>
      <c r="N10" s="2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90" zoomScaleNormal="90" zoomScalePageLayoutView="90" workbookViewId="0">
      <selection activeCell="F6" sqref="F6"/>
    </sheetView>
  </sheetViews>
  <sheetFormatPr baseColWidth="10" defaultRowHeight="13" x14ac:dyDescent="0"/>
  <cols>
    <col min="1" max="1" width="17.1640625" style="1" bestFit="1" customWidth="1"/>
    <col min="2" max="2" width="17.5" style="1" bestFit="1" customWidth="1"/>
    <col min="3" max="3" width="12.33203125" style="1" bestFit="1" customWidth="1"/>
    <col min="4" max="4" width="11.5" style="1" bestFit="1" customWidth="1"/>
    <col min="5" max="5" width="8.6640625" style="1" bestFit="1" customWidth="1"/>
    <col min="6" max="6" width="9" style="1" bestFit="1" customWidth="1"/>
    <col min="7" max="7" width="5" style="1" bestFit="1" customWidth="1"/>
    <col min="8" max="8" width="8.5" style="1" bestFit="1" customWidth="1"/>
    <col min="9" max="9" width="18.6640625" style="1" bestFit="1" customWidth="1"/>
    <col min="10" max="10" width="16.33203125" style="1" bestFit="1" customWidth="1"/>
    <col min="11" max="11" width="11.83203125" style="1" bestFit="1" customWidth="1"/>
    <col min="12" max="12" width="10.83203125" style="1" bestFit="1" customWidth="1"/>
    <col min="13" max="13" width="8.6640625" style="1" bestFit="1" customWidth="1"/>
    <col min="14" max="14" width="9" style="1" bestFit="1" customWidth="1"/>
    <col min="15" max="15" width="6.1640625" style="1" bestFit="1" customWidth="1"/>
    <col min="16" max="16" width="8.5" style="1" bestFit="1" customWidth="1"/>
    <col min="17" max="17" width="21.33203125" style="1" customWidth="1"/>
    <col min="18" max="16384" width="10.83203125" style="1"/>
  </cols>
  <sheetData>
    <row r="1" spans="1:17" s="3" customFormat="1">
      <c r="A1" s="3" t="s">
        <v>22</v>
      </c>
      <c r="B1" s="3" t="s">
        <v>30</v>
      </c>
    </row>
    <row r="2" spans="1:17">
      <c r="M2" s="3"/>
    </row>
    <row r="3" spans="1:17" s="3" customFormat="1">
      <c r="A3" s="4" t="s">
        <v>21</v>
      </c>
    </row>
    <row r="4" spans="1:17">
      <c r="A4" s="9" t="s">
        <v>0</v>
      </c>
      <c r="B4" s="9" t="s">
        <v>1</v>
      </c>
      <c r="C4" s="2" t="s">
        <v>2</v>
      </c>
      <c r="D4" s="2" t="s">
        <v>3</v>
      </c>
      <c r="E4" s="2" t="s">
        <v>19</v>
      </c>
      <c r="F4" s="2" t="s">
        <v>20</v>
      </c>
      <c r="G4" s="9" t="s">
        <v>26</v>
      </c>
      <c r="H4" s="2" t="s">
        <v>25</v>
      </c>
      <c r="I4" s="9" t="s">
        <v>4</v>
      </c>
      <c r="J4" s="9" t="s">
        <v>5</v>
      </c>
      <c r="K4" s="2" t="s">
        <v>6</v>
      </c>
      <c r="L4" s="2" t="s">
        <v>7</v>
      </c>
      <c r="M4" s="2" t="s">
        <v>19</v>
      </c>
      <c r="N4" s="2" t="s">
        <v>20</v>
      </c>
      <c r="O4" s="9" t="s">
        <v>26</v>
      </c>
      <c r="P4" s="2" t="s">
        <v>25</v>
      </c>
      <c r="Q4" s="1" t="s">
        <v>14</v>
      </c>
    </row>
    <row r="5" spans="1:17">
      <c r="A5" s="10" t="str">
        <f>[2]biomresults.csv!A2</f>
        <v>Pinnacle</v>
      </c>
      <c r="B5" s="11">
        <f>[2]biomresults.csv!B2</f>
        <v>25.0143233225903</v>
      </c>
      <c r="C5" s="6">
        <f>[2]biomresults.csv!C2</f>
        <v>4.1814696430535996</v>
      </c>
      <c r="D5" s="7">
        <f>[2]biomresults.csv!D2</f>
        <v>115</v>
      </c>
      <c r="E5" s="6">
        <f>[2]biomresults.csv!E2</f>
        <v>16.731636720732599</v>
      </c>
      <c r="F5" s="6">
        <f>[2]biomresults.csv!F2</f>
        <v>33.297009924447998</v>
      </c>
      <c r="G5" s="11">
        <f>B5-E5</f>
        <v>8.2826866018577014</v>
      </c>
      <c r="H5" s="6">
        <f>F5-B5</f>
        <v>8.2826866018576979</v>
      </c>
      <c r="I5" s="11" t="str">
        <f>[2]biomresults.csv!G2</f>
        <v>Pinnacle - Offshore</v>
      </c>
      <c r="J5" s="11">
        <f>[2]biomresults.csv!H2</f>
        <v>9.6559827751945502</v>
      </c>
      <c r="K5" s="6">
        <f>[2]biomresults.csv!I2</f>
        <v>5.1562286658692997</v>
      </c>
      <c r="L5" s="7">
        <f>[2]biomresults.csv!J2</f>
        <v>115</v>
      </c>
      <c r="M5" s="6">
        <f>[2]biomresults.csv!K2</f>
        <v>-2.5871858473857801</v>
      </c>
      <c r="N5" s="6">
        <f>[2]biomresults.csv!L2</f>
        <v>21.899151397774901</v>
      </c>
      <c r="O5" s="11">
        <f>J5-M5</f>
        <v>12.243168622580331</v>
      </c>
      <c r="P5" s="6">
        <f>N5-J5</f>
        <v>12.243168622580351</v>
      </c>
    </row>
    <row r="6" spans="1:17">
      <c r="A6" s="10" t="str">
        <f>[2]biomresults.csv!A3</f>
        <v>Offshore</v>
      </c>
      <c r="B6" s="11">
        <f>[2]biomresults.csv!B3</f>
        <v>15.3583405473957</v>
      </c>
      <c r="C6" s="6">
        <f>[2]biomresults.csv!C3</f>
        <v>3.0401776827090301</v>
      </c>
      <c r="D6" s="7">
        <f>[2]biomresults.csv!D3</f>
        <v>115</v>
      </c>
      <c r="E6" s="6">
        <f>[2]biomresults.csv!E3</f>
        <v>9.3363336671899209</v>
      </c>
      <c r="F6" s="6">
        <f>[2]biomresults.csv!F3</f>
        <v>21.380347427601599</v>
      </c>
      <c r="G6" s="11">
        <f t="shared" ref="G6:G7" si="0">B6-E6</f>
        <v>6.0220068802057796</v>
      </c>
      <c r="H6" s="6">
        <f t="shared" ref="H6:H7" si="1">F6-B6</f>
        <v>6.0220068802058986</v>
      </c>
      <c r="I6" s="11" t="str">
        <f>[2]biomresults.csv!G3</f>
        <v>Pinnacle - Nearshore</v>
      </c>
      <c r="J6" s="11">
        <f>[2]biomresults.csv!H3</f>
        <v>18.535585900069499</v>
      </c>
      <c r="K6" s="6">
        <f>[2]biomresults.csv!I3</f>
        <v>4.62445946102447</v>
      </c>
      <c r="L6" s="7">
        <f>[2]biomresults.csv!J3</f>
        <v>115</v>
      </c>
      <c r="M6" s="6">
        <f>[2]biomresults.csv!K3</f>
        <v>7.55507269196021</v>
      </c>
      <c r="N6" s="6">
        <f>[2]biomresults.csv!L3</f>
        <v>29.5160991081788</v>
      </c>
      <c r="O6" s="11">
        <f t="shared" ref="O6:O7" si="2">J6-M6</f>
        <v>10.98051320810929</v>
      </c>
      <c r="P6" s="6">
        <f t="shared" ref="P6:P7" si="3">N6-J6</f>
        <v>10.980513208109301</v>
      </c>
    </row>
    <row r="7" spans="1:17">
      <c r="A7" s="10" t="str">
        <f>[2]biomresults.csv!A4</f>
        <v>Nearshore</v>
      </c>
      <c r="B7" s="11">
        <f>[2]biomresults.csv!B4</f>
        <v>6.4787374225208296</v>
      </c>
      <c r="C7" s="6">
        <f>[2]biomresults.csv!C4</f>
        <v>1.9970856295016499</v>
      </c>
      <c r="D7" s="7">
        <f>[2]biomresults.csv!D4</f>
        <v>115</v>
      </c>
      <c r="E7" s="6">
        <f>[2]biomresults.csv!E4</f>
        <v>2.5228951473737098</v>
      </c>
      <c r="F7" s="6">
        <f>[2]biomresults.csv!F4</f>
        <v>10.4345796976679</v>
      </c>
      <c r="G7" s="11">
        <f t="shared" si="0"/>
        <v>3.9558422751471198</v>
      </c>
      <c r="H7" s="6">
        <f t="shared" si="1"/>
        <v>3.9558422751470701</v>
      </c>
      <c r="I7" s="11" t="str">
        <f>[2]biomresults.csv!G4</f>
        <v>Offshore - Nearshore</v>
      </c>
      <c r="J7" s="11">
        <f>[2]biomresults.csv!H4</f>
        <v>8.8796031248749507</v>
      </c>
      <c r="K7" s="6">
        <f>[2]biomresults.csv!I4</f>
        <v>3.6168665821397998</v>
      </c>
      <c r="L7" s="7">
        <f>[2]biomresults.csv!J4</f>
        <v>115</v>
      </c>
      <c r="M7" s="6">
        <f>[2]biomresults.csv!K4</f>
        <v>0.291561298175258</v>
      </c>
      <c r="N7" s="6">
        <f>[2]biomresults.csv!L4</f>
        <v>17.467644951574599</v>
      </c>
      <c r="O7" s="11">
        <f t="shared" si="2"/>
        <v>8.5880418266996923</v>
      </c>
      <c r="P7" s="6">
        <f t="shared" si="3"/>
        <v>8.5880418266996479</v>
      </c>
    </row>
    <row r="9" spans="1:17">
      <c r="A9" s="4" t="s">
        <v>9</v>
      </c>
    </row>
    <row r="10" spans="1:17">
      <c r="A10" s="2" t="s">
        <v>0</v>
      </c>
      <c r="B10" s="2" t="s">
        <v>1</v>
      </c>
      <c r="C10" s="2" t="s">
        <v>2</v>
      </c>
      <c r="D10" s="2" t="s">
        <v>3</v>
      </c>
      <c r="E10" s="2" t="s">
        <v>19</v>
      </c>
      <c r="F10" s="2" t="s">
        <v>20</v>
      </c>
      <c r="I10" s="2" t="s">
        <v>4</v>
      </c>
      <c r="J10" s="2" t="s">
        <v>11</v>
      </c>
      <c r="K10" s="2" t="s">
        <v>6</v>
      </c>
      <c r="L10" s="2" t="s">
        <v>7</v>
      </c>
      <c r="M10" s="2" t="s">
        <v>19</v>
      </c>
      <c r="N10" s="2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90" zoomScaleNormal="90" zoomScalePageLayoutView="90" workbookViewId="0"/>
  </sheetViews>
  <sheetFormatPr baseColWidth="10" defaultRowHeight="13" x14ac:dyDescent="0"/>
  <cols>
    <col min="1" max="1" width="17.33203125" style="1" bestFit="1" customWidth="1"/>
    <col min="2" max="2" width="13.1640625" style="1" bestFit="1" customWidth="1"/>
    <col min="3" max="3" width="12.33203125" style="1" bestFit="1" customWidth="1"/>
    <col min="4" max="4" width="11.5" style="1" bestFit="1" customWidth="1"/>
    <col min="5" max="5" width="8.6640625" style="1" bestFit="1" customWidth="1"/>
    <col min="6" max="6" width="9" style="1" bestFit="1" customWidth="1"/>
    <col min="7" max="7" width="5" style="1" bestFit="1" customWidth="1"/>
    <col min="8" max="8" width="8.5" style="1" bestFit="1" customWidth="1"/>
    <col min="9" max="9" width="18.6640625" style="1" bestFit="1" customWidth="1"/>
    <col min="10" max="10" width="16.33203125" style="1" bestFit="1" customWidth="1"/>
    <col min="11" max="11" width="11.83203125" style="1" bestFit="1" customWidth="1"/>
    <col min="12" max="12" width="10.83203125" style="1" bestFit="1" customWidth="1"/>
    <col min="13" max="13" width="8.6640625" style="1" bestFit="1" customWidth="1"/>
    <col min="14" max="14" width="9" style="1" bestFit="1" customWidth="1"/>
    <col min="15" max="15" width="5.83203125" style="1" bestFit="1" customWidth="1"/>
    <col min="16" max="16" width="8.5" style="1" bestFit="1" customWidth="1"/>
    <col min="17" max="17" width="48.33203125" style="1" customWidth="1"/>
    <col min="18" max="16384" width="10.83203125" style="1"/>
  </cols>
  <sheetData>
    <row r="1" spans="1:17" s="3" customFormat="1">
      <c r="A1" s="4" t="s">
        <v>17</v>
      </c>
      <c r="B1" s="3" t="s">
        <v>24</v>
      </c>
    </row>
    <row r="3" spans="1:17">
      <c r="A3" s="4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 t="s">
        <v>14</v>
      </c>
    </row>
    <row r="4" spans="1:17">
      <c r="A4" s="9" t="s">
        <v>0</v>
      </c>
      <c r="B4" s="9" t="s">
        <v>13</v>
      </c>
      <c r="C4" s="2" t="s">
        <v>2</v>
      </c>
      <c r="D4" s="2" t="s">
        <v>3</v>
      </c>
      <c r="E4" s="2" t="s">
        <v>19</v>
      </c>
      <c r="F4" s="2" t="s">
        <v>20</v>
      </c>
      <c r="G4" s="9" t="s">
        <v>26</v>
      </c>
      <c r="H4" s="2" t="s">
        <v>25</v>
      </c>
      <c r="I4" s="9" t="s">
        <v>4</v>
      </c>
      <c r="J4" s="9" t="s">
        <v>5</v>
      </c>
      <c r="K4" s="2" t="s">
        <v>6</v>
      </c>
      <c r="L4" s="2" t="s">
        <v>7</v>
      </c>
      <c r="M4" s="2" t="s">
        <v>19</v>
      </c>
      <c r="N4" s="2" t="s">
        <v>20</v>
      </c>
      <c r="O4" s="9" t="s">
        <v>26</v>
      </c>
      <c r="P4" s="2" t="s">
        <v>25</v>
      </c>
    </row>
    <row r="5" spans="1:17">
      <c r="A5" s="10" t="str">
        <f>[3]richresults.csv!A2</f>
        <v>Pinnacle</v>
      </c>
      <c r="B5" s="11">
        <f>[3]richresults.csv!B2</f>
        <v>6.0137463470345898</v>
      </c>
      <c r="C5" s="6">
        <f>[3]richresults.csv!C2</f>
        <v>0.89632534656252305</v>
      </c>
      <c r="D5" s="7">
        <f>[3]richresults.csv!D2</f>
        <v>116</v>
      </c>
      <c r="E5" s="6">
        <f>[3]richresults.csv!E2</f>
        <v>4.23846105896971</v>
      </c>
      <c r="F5" s="6">
        <f>[3]richresults.csv!F2</f>
        <v>7.7890316350994802</v>
      </c>
      <c r="G5" s="11">
        <f>B5-E5</f>
        <v>1.7752852880648797</v>
      </c>
      <c r="H5" s="6">
        <f>F5-B5</f>
        <v>1.7752852880648904</v>
      </c>
      <c r="I5" s="11" t="str">
        <f>[3]richresults.csv!G2</f>
        <v>Pinnacle - Offshore</v>
      </c>
      <c r="J5" s="11">
        <f>[3]richresults.csv!H2</f>
        <v>4.1334202494801504</v>
      </c>
      <c r="K5" s="6">
        <f>[3]richresults.csv!I2</f>
        <v>0.95521960985482601</v>
      </c>
      <c r="L5" s="7">
        <f>[3]richresults.csv!J2</f>
        <v>116</v>
      </c>
      <c r="M5" s="6">
        <f>[3]richresults.csv!K2</f>
        <v>1.86556207347477</v>
      </c>
      <c r="N5" s="6">
        <f>[3]richresults.csv!L2</f>
        <v>6.4012784254855397</v>
      </c>
      <c r="O5" s="12">
        <v>11.04</v>
      </c>
      <c r="P5" s="8">
        <v>11.04</v>
      </c>
      <c r="Q5" s="1" t="s">
        <v>18</v>
      </c>
    </row>
    <row r="6" spans="1:17">
      <c r="A6" s="10" t="str">
        <f>[3]richresults.csv!A3</f>
        <v>Offshore</v>
      </c>
      <c r="B6" s="11">
        <f>[3]richresults.csv!B3</f>
        <v>1.88032609755444</v>
      </c>
      <c r="C6" s="6">
        <f>[3]richresults.csv!C3</f>
        <v>0.33239643540395403</v>
      </c>
      <c r="D6" s="7">
        <f>[3]richresults.csv!D3</f>
        <v>116</v>
      </c>
      <c r="E6" s="6">
        <f>[3]richresults.csv!E3</f>
        <v>1.2219730744686499</v>
      </c>
      <c r="F6" s="6">
        <f>[3]richresults.csv!F3</f>
        <v>2.5386791206402202</v>
      </c>
      <c r="G6" s="11">
        <f>B6-E6</f>
        <v>0.65835302308579013</v>
      </c>
      <c r="H6" s="6">
        <f t="shared" ref="H6" si="0">F6-B6</f>
        <v>0.65835302308578014</v>
      </c>
      <c r="I6" s="11" t="str">
        <f>[3]richresults.csv!G3</f>
        <v>Pinnacle - Nearshore</v>
      </c>
      <c r="J6" s="11">
        <f>[3]richresults.csv!H3</f>
        <v>4.9701672655001703</v>
      </c>
      <c r="K6" s="6">
        <f>[3]richresults.csv!I3</f>
        <v>0.92027936783148701</v>
      </c>
      <c r="L6" s="7">
        <f>[3]richresults.csv!J3</f>
        <v>116</v>
      </c>
      <c r="M6" s="6">
        <f>[3]richresults.csv!K3</f>
        <v>2.7852633261192601</v>
      </c>
      <c r="N6" s="6">
        <f>[3]richresults.csv!L3</f>
        <v>7.1550712048810796</v>
      </c>
      <c r="O6" s="12">
        <v>11.08</v>
      </c>
      <c r="P6" s="8">
        <v>11.08</v>
      </c>
      <c r="Q6" s="1" t="s">
        <v>16</v>
      </c>
    </row>
    <row r="7" spans="1:17">
      <c r="A7" s="10" t="str">
        <f>[3]richresults.csv!A4</f>
        <v>Nearshore</v>
      </c>
      <c r="B7" s="11">
        <f>[3]richresults.csv!B4</f>
        <v>1.0435790815344199</v>
      </c>
      <c r="C7" s="6">
        <f>[3]richresults.csv!C4</f>
        <v>0.21510918735083501</v>
      </c>
      <c r="D7" s="7">
        <f>[3]richresults.csv!D4</f>
        <v>116</v>
      </c>
      <c r="E7" s="6">
        <f>[3]richresults.csv!E4</f>
        <v>0.61752823169951898</v>
      </c>
      <c r="F7" s="6">
        <f>[3]richresults.csv!F4</f>
        <v>1.46962993136933</v>
      </c>
      <c r="G7" s="11">
        <f>B7-E7</f>
        <v>0.42605084983490094</v>
      </c>
      <c r="H7" s="6">
        <f t="shared" ref="H7" si="1">F7-B7</f>
        <v>0.42605084983491004</v>
      </c>
      <c r="I7" s="11" t="str">
        <f>[3]richresults.csv!G4</f>
        <v>Offshore - Nearshore</v>
      </c>
      <c r="J7" s="11">
        <f>[3]richresults.csv!H4</f>
        <v>0.836747016020013</v>
      </c>
      <c r="K7" s="6">
        <f>[3]richresults.csv!I4</f>
        <v>0.39457994365626697</v>
      </c>
      <c r="L7" s="7">
        <f>[3]richresults.csv!J4</f>
        <v>116</v>
      </c>
      <c r="M7" s="6">
        <f>[3]richresults.csv!K4</f>
        <v>-0.100054680759022</v>
      </c>
      <c r="N7" s="6">
        <f>[3]richresults.csv!L4</f>
        <v>1.7735487127990399</v>
      </c>
      <c r="O7" s="12">
        <v>5.17</v>
      </c>
      <c r="P7" s="8">
        <v>5.17</v>
      </c>
      <c r="Q7" s="1" t="s">
        <v>15</v>
      </c>
    </row>
    <row r="9" spans="1:17">
      <c r="A9" s="4" t="s">
        <v>9</v>
      </c>
    </row>
    <row r="10" spans="1:17">
      <c r="A10" s="2" t="s">
        <v>0</v>
      </c>
      <c r="B10" s="2" t="s">
        <v>13</v>
      </c>
      <c r="C10" s="2" t="s">
        <v>2</v>
      </c>
      <c r="D10" s="2" t="s">
        <v>3</v>
      </c>
      <c r="E10" s="2" t="s">
        <v>19</v>
      </c>
      <c r="F10" s="2" t="s">
        <v>20</v>
      </c>
      <c r="G10" s="2"/>
      <c r="H10" s="2"/>
      <c r="I10" s="2" t="s">
        <v>4</v>
      </c>
      <c r="J10" s="2" t="s">
        <v>11</v>
      </c>
      <c r="K10" s="2" t="s">
        <v>6</v>
      </c>
      <c r="L10" s="2" t="s">
        <v>7</v>
      </c>
      <c r="M10" s="2" t="s">
        <v>19</v>
      </c>
      <c r="N10" s="2" t="s">
        <v>20</v>
      </c>
      <c r="O10" s="2"/>
      <c r="P1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zoomScalePageLayoutView="90" workbookViewId="0">
      <selection activeCell="C6" sqref="C6"/>
    </sheetView>
  </sheetViews>
  <sheetFormatPr baseColWidth="10" defaultRowHeight="15" x14ac:dyDescent="0"/>
  <cols>
    <col min="1" max="1" width="17.83203125" customWidth="1"/>
    <col min="2" max="2" width="17.1640625" bestFit="1" customWidth="1"/>
    <col min="3" max="3" width="12.33203125" bestFit="1" customWidth="1"/>
    <col min="4" max="4" width="11.5" bestFit="1" customWidth="1"/>
    <col min="5" max="5" width="8.6640625" bestFit="1" customWidth="1"/>
    <col min="6" max="6" width="9" bestFit="1" customWidth="1"/>
    <col min="7" max="7" width="5" bestFit="1" customWidth="1"/>
    <col min="8" max="8" width="8.5" bestFit="1" customWidth="1"/>
    <col min="9" max="9" width="18.6640625" bestFit="1" customWidth="1"/>
    <col min="10" max="10" width="16.33203125" bestFit="1" customWidth="1"/>
    <col min="11" max="11" width="11.83203125" bestFit="1" customWidth="1"/>
    <col min="12" max="12" width="10.83203125" bestFit="1" customWidth="1"/>
    <col min="13" max="13" width="8.6640625" bestFit="1" customWidth="1"/>
    <col min="14" max="14" width="9" bestFit="1" customWidth="1"/>
    <col min="15" max="15" width="5" bestFit="1" customWidth="1"/>
    <col min="16" max="16" width="8.5" bestFit="1" customWidth="1"/>
    <col min="17" max="17" width="5.83203125" bestFit="1" customWidth="1"/>
    <col min="18" max="18" width="5.1640625" bestFit="1" customWidth="1"/>
  </cols>
  <sheetData>
    <row r="1" spans="1:19" s="1" customFormat="1" ht="13">
      <c r="A1" s="4" t="s">
        <v>12</v>
      </c>
      <c r="B1" s="3" t="s">
        <v>24</v>
      </c>
    </row>
    <row r="2" spans="1:19" s="1" customFormat="1" ht="13">
      <c r="A2" s="4"/>
    </row>
    <row r="3" spans="1:19" s="2" customFormat="1" ht="13">
      <c r="A3" s="4" t="s">
        <v>21</v>
      </c>
      <c r="Q3" s="5"/>
    </row>
    <row r="4" spans="1:19" s="1" customFormat="1" ht="13">
      <c r="A4" s="9" t="s">
        <v>0</v>
      </c>
      <c r="B4" s="9" t="s">
        <v>8</v>
      </c>
      <c r="C4" s="2" t="s">
        <v>2</v>
      </c>
      <c r="D4" s="2" t="s">
        <v>3</v>
      </c>
      <c r="E4" s="2" t="s">
        <v>19</v>
      </c>
      <c r="F4" s="2" t="s">
        <v>20</v>
      </c>
      <c r="G4" s="9" t="s">
        <v>26</v>
      </c>
      <c r="H4" s="2" t="s">
        <v>25</v>
      </c>
      <c r="I4" s="9" t="s">
        <v>4</v>
      </c>
      <c r="J4" s="9" t="s">
        <v>5</v>
      </c>
      <c r="K4" s="2" t="s">
        <v>6</v>
      </c>
      <c r="L4" s="2" t="s">
        <v>7</v>
      </c>
      <c r="M4" s="2" t="s">
        <v>19</v>
      </c>
      <c r="N4" s="2" t="s">
        <v>20</v>
      </c>
      <c r="O4" s="9" t="s">
        <v>26</v>
      </c>
      <c r="P4" s="2" t="s">
        <v>25</v>
      </c>
      <c r="Q4" s="1" t="s">
        <v>27</v>
      </c>
      <c r="R4" s="1" t="s">
        <v>28</v>
      </c>
      <c r="S4" s="1" t="s">
        <v>29</v>
      </c>
    </row>
    <row r="5" spans="1:19" s="1" customFormat="1" ht="13">
      <c r="A5" s="10" t="str">
        <f>[4]shanresults.csv!A2</f>
        <v>Pinnacle</v>
      </c>
      <c r="B5" s="11">
        <f>[4]shanresults.csv!B2</f>
        <v>1.2390003324722401</v>
      </c>
      <c r="C5" s="6">
        <f>[4]shanresults.csv!C2</f>
        <v>0.17599716851868599</v>
      </c>
      <c r="D5" s="7">
        <f>[4]shanresults.csv!D2</f>
        <v>116</v>
      </c>
      <c r="E5" s="6">
        <f>[4]shanresults.csv!E2</f>
        <v>0.89041576414495804</v>
      </c>
      <c r="F5" s="6">
        <f>[4]shanresults.csv!F2</f>
        <v>1.58758490079952</v>
      </c>
      <c r="G5" s="11">
        <f>B5-E5</f>
        <v>0.34858456832728202</v>
      </c>
      <c r="H5" s="6">
        <f>F5-B5</f>
        <v>0.34858456832727991</v>
      </c>
      <c r="I5" s="11" t="str">
        <f>[4]shanresults.csv!G2</f>
        <v>Pinnacle - Offshore</v>
      </c>
      <c r="J5" s="11">
        <f>[4]shanresults.csv!H2</f>
        <v>0.739393559016431</v>
      </c>
      <c r="K5" s="6">
        <f>[4]shanresults.csv!I2</f>
        <v>0.20848302233378599</v>
      </c>
      <c r="L5" s="7">
        <f>[4]shanresults.csv!J2</f>
        <v>116</v>
      </c>
      <c r="M5" s="6">
        <f>[4]shanresults.csv!K2</f>
        <v>0.244418453941014</v>
      </c>
      <c r="N5" s="6">
        <f>[4]shanresults.csv!L2</f>
        <v>1.2343686640918401</v>
      </c>
      <c r="O5" s="11">
        <f>J5-M5</f>
        <v>0.49497510507541698</v>
      </c>
      <c r="P5" s="6">
        <f>N5-J5</f>
        <v>0.49497510507540909</v>
      </c>
      <c r="Q5" s="6">
        <f>[4]shanresults.csv!M2</f>
        <v>3.5465408681223098</v>
      </c>
      <c r="R5" s="6">
        <f>[4]shanresults.csv!N2</f>
        <v>1.62426280742966E-3</v>
      </c>
    </row>
    <row r="6" spans="1:19" s="1" customFormat="1" ht="13">
      <c r="A6" s="10" t="str">
        <f>[4]shanresults.csv!A3</f>
        <v>Offshore</v>
      </c>
      <c r="B6" s="11">
        <f>[4]shanresults.csv!B3</f>
        <v>0.499606773455813</v>
      </c>
      <c r="C6" s="6">
        <f>[4]shanresults.csv!C3</f>
        <v>0.111759416971547</v>
      </c>
      <c r="D6" s="7">
        <f>[4]shanresults.csv!D3</f>
        <v>116</v>
      </c>
      <c r="E6" s="6">
        <f>[4]shanresults.csv!E3</f>
        <v>0.27825316618229701</v>
      </c>
      <c r="F6" s="6">
        <f>[4]shanresults.csv!F3</f>
        <v>0.720960380729328</v>
      </c>
      <c r="G6" s="11">
        <f>B6-E6</f>
        <v>0.221353607273516</v>
      </c>
      <c r="H6" s="6">
        <f t="shared" ref="H6:H7" si="0">F6-B6</f>
        <v>0.221353607273515</v>
      </c>
      <c r="I6" s="11" t="str">
        <f>[4]shanresults.csv!G3</f>
        <v>Pinnacle - Nearshore</v>
      </c>
      <c r="J6" s="11">
        <f>[4]shanresults.csv!H3</f>
        <v>0.96620458456264802</v>
      </c>
      <c r="K6" s="6">
        <f>[4]shanresults.csv!I3</f>
        <v>0.19440909415778601</v>
      </c>
      <c r="L6" s="7">
        <f>[4]shanresults.csv!J3</f>
        <v>116</v>
      </c>
      <c r="M6" s="6">
        <f>[4]shanresults.csv!K3</f>
        <v>0.50464344288702401</v>
      </c>
      <c r="N6" s="6">
        <f>[4]shanresults.csv!L3</f>
        <v>1.4277657262382699</v>
      </c>
      <c r="O6" s="11">
        <f>J6-M6</f>
        <v>0.46156114167562401</v>
      </c>
      <c r="P6" s="6">
        <f t="shared" ref="P6:P7" si="1">N6-J6</f>
        <v>0.4615611416756219</v>
      </c>
      <c r="Q6" s="6">
        <f>[4]shanresults.csv!M3</f>
        <v>4.9699556944514898</v>
      </c>
      <c r="R6" s="6">
        <f>[4]shanresults.csv!N3</f>
        <v>6.9475152139064599E-6</v>
      </c>
    </row>
    <row r="7" spans="1:19" s="1" customFormat="1" ht="13">
      <c r="A7" s="10" t="str">
        <f>[4]shanresults.csv!A4</f>
        <v>Nearshore</v>
      </c>
      <c r="B7" s="11">
        <f>[4]shanresults.csv!B4</f>
        <v>0.27279574790959499</v>
      </c>
      <c r="C7" s="6">
        <f>[4]shanresults.csv!C4</f>
        <v>8.2582640842181906E-2</v>
      </c>
      <c r="D7" s="7">
        <f>[4]shanresults.csv!D4</f>
        <v>116</v>
      </c>
      <c r="E7" s="6">
        <f>[4]shanresults.csv!E4</f>
        <v>0.10923042210583001</v>
      </c>
      <c r="F7" s="6">
        <f>[4]shanresults.csv!F4</f>
        <v>0.43636107371336103</v>
      </c>
      <c r="G7" s="11">
        <f>B7-E7</f>
        <v>0.16356532580376498</v>
      </c>
      <c r="H7" s="6">
        <f t="shared" si="0"/>
        <v>0.16356532580376604</v>
      </c>
      <c r="I7" s="11" t="str">
        <f>[4]shanresults.csv!G4</f>
        <v>Offshore - Nearshore</v>
      </c>
      <c r="J7" s="11">
        <f>[4]shanresults.csv!H4</f>
        <v>0.22681102554621699</v>
      </c>
      <c r="K7" s="6">
        <f>[4]shanresults.csv!I4</f>
        <v>0.13896064136564401</v>
      </c>
      <c r="L7" s="7">
        <f>[4]shanresults.csv!J4</f>
        <v>116</v>
      </c>
      <c r="M7" s="6">
        <f>[4]shanresults.csv!K4</f>
        <v>-0.10310580552881</v>
      </c>
      <c r="N7" s="6">
        <f>[4]shanresults.csv!L4</f>
        <v>0.55672785662124502</v>
      </c>
      <c r="O7" s="11">
        <f>J7-M7</f>
        <v>0.32991683107502701</v>
      </c>
      <c r="P7" s="6">
        <f t="shared" si="1"/>
        <v>0.32991683107502801</v>
      </c>
      <c r="Q7" s="6">
        <f>[4]shanresults.csv!M4</f>
        <v>1.63219616228896</v>
      </c>
      <c r="R7" s="6">
        <f>[4]shanresults.csv!N4</f>
        <v>0.236276001178826</v>
      </c>
    </row>
    <row r="8" spans="1:19" s="1" customFormat="1" ht="13"/>
    <row r="9" spans="1:19">
      <c r="A9" s="4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9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</vt:lpstr>
      <vt:lpstr>biomass</vt:lpstr>
      <vt:lpstr>richness</vt:lpstr>
      <vt:lpstr>shannon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Cresswell</dc:creator>
  <cp:lastModifiedBy>Ben Cresswell</cp:lastModifiedBy>
  <dcterms:created xsi:type="dcterms:W3CDTF">2021-08-04T00:34:27Z</dcterms:created>
  <dcterms:modified xsi:type="dcterms:W3CDTF">2021-09-14T22:45:01Z</dcterms:modified>
</cp:coreProperties>
</file>