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16686/papers/GJI-24-0738/"/>
    </mc:Choice>
  </mc:AlternateContent>
  <xr:revisionPtr revIDLastSave="0" documentId="13_ncr:1_{EFB26FD0-870F-A341-BCF8-58559829DFFC}" xr6:coauthVersionLast="47" xr6:coauthVersionMax="47" xr10:uidLastSave="{00000000-0000-0000-0000-000000000000}"/>
  <bookViews>
    <workbookView xWindow="1760" yWindow="800" windowWidth="28040" windowHeight="16720" xr2:uid="{37AE9779-4B5B-4D46-A48B-EAE6E6C2CC6B}"/>
  </bookViews>
  <sheets>
    <sheet name="SPOCK E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F65" i="1"/>
  <c r="F66" i="1"/>
  <c r="H66" i="1" s="1"/>
  <c r="F67" i="1"/>
  <c r="H67" i="1" s="1"/>
  <c r="F68" i="1"/>
  <c r="H68" i="1" s="1"/>
  <c r="F69" i="1"/>
  <c r="H69" i="1" s="1"/>
  <c r="F70" i="1"/>
  <c r="H70" i="1" s="1"/>
  <c r="F71" i="1"/>
  <c r="H71" i="1" s="1"/>
  <c r="F72" i="1"/>
  <c r="H72" i="1" s="1"/>
  <c r="F73" i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81" i="1"/>
  <c r="F82" i="1"/>
  <c r="H82" i="1" s="1"/>
  <c r="F83" i="1"/>
  <c r="H83" i="1" s="1"/>
  <c r="F84" i="1"/>
  <c r="H84" i="1" s="1"/>
  <c r="F85" i="1"/>
  <c r="H85" i="1" s="1"/>
  <c r="F86" i="1"/>
  <c r="H86" i="1" s="1"/>
  <c r="F87" i="1"/>
  <c r="H87" i="1" s="1"/>
  <c r="F88" i="1"/>
  <c r="H88" i="1" s="1"/>
  <c r="F89" i="1"/>
  <c r="F90" i="1"/>
  <c r="H90" i="1" s="1"/>
  <c r="F91" i="1"/>
  <c r="H91" i="1" s="1"/>
  <c r="F92" i="1"/>
  <c r="H92" i="1" s="1"/>
  <c r="F93" i="1"/>
  <c r="H93" i="1" s="1"/>
  <c r="F94" i="1"/>
  <c r="H94" i="1" s="1"/>
  <c r="F95" i="1"/>
  <c r="H95" i="1" s="1"/>
  <c r="F96" i="1"/>
  <c r="H96" i="1" s="1"/>
  <c r="F97" i="1"/>
  <c r="F98" i="1"/>
  <c r="H98" i="1" s="1"/>
  <c r="F99" i="1"/>
  <c r="H99" i="1" s="1"/>
  <c r="F100" i="1"/>
  <c r="H100" i="1" s="1"/>
  <c r="F101" i="1"/>
  <c r="H101" i="1" s="1"/>
  <c r="F102" i="1"/>
  <c r="F103" i="1"/>
  <c r="F104" i="1"/>
  <c r="F105" i="1"/>
  <c r="F106" i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27" i="1"/>
  <c r="F28" i="1"/>
  <c r="F29" i="1"/>
  <c r="H29" i="1" s="1"/>
  <c r="F30" i="1"/>
  <c r="H30" i="1" s="1"/>
  <c r="F31" i="1"/>
  <c r="H31" i="1" s="1"/>
  <c r="F32" i="1"/>
  <c r="H32" i="1" s="1"/>
  <c r="F33" i="1"/>
  <c r="H33" i="1" s="1"/>
  <c r="F7" i="1"/>
  <c r="F8" i="1"/>
  <c r="H8" i="1" s="1"/>
  <c r="F9" i="1"/>
  <c r="F10" i="1"/>
  <c r="H10" i="1" s="1"/>
  <c r="F11" i="1"/>
  <c r="H11" i="1" s="1"/>
  <c r="F12" i="1"/>
  <c r="H12" i="1" s="1"/>
  <c r="F13" i="1"/>
  <c r="H13" i="1" s="1"/>
  <c r="F14" i="1"/>
  <c r="H14" i="1" s="1"/>
  <c r="F15" i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6" i="1"/>
  <c r="H6" i="1" s="1"/>
  <c r="H9" i="1"/>
  <c r="H105" i="1"/>
  <c r="H7" i="1"/>
  <c r="H15" i="1"/>
  <c r="H27" i="1"/>
  <c r="H28" i="1"/>
  <c r="H42" i="1"/>
  <c r="H65" i="1"/>
  <c r="H73" i="1"/>
  <c r="H81" i="1"/>
  <c r="H89" i="1"/>
  <c r="H97" i="1"/>
  <c r="C21" i="1"/>
  <c r="H102" i="1" l="1"/>
  <c r="H106" i="1"/>
  <c r="H104" i="1"/>
  <c r="H103" i="1"/>
  <c r="C19" i="1"/>
  <c r="C24" i="1" s="1"/>
  <c r="C26" i="1" l="1"/>
  <c r="C20" i="1"/>
  <c r="J105" i="1" l="1"/>
  <c r="L105" i="1" s="1"/>
  <c r="J104" i="1"/>
  <c r="L104" i="1" s="1"/>
  <c r="J102" i="1"/>
  <c r="L102" i="1" s="1"/>
  <c r="J103" i="1"/>
  <c r="J106" i="1"/>
  <c r="L106" i="1" s="1"/>
  <c r="C28" i="1"/>
  <c r="N22" i="1" s="1"/>
  <c r="P22" i="1" s="1"/>
  <c r="R22" i="1" s="1"/>
  <c r="T22" i="1" s="1"/>
  <c r="C25" i="1"/>
  <c r="C27" i="1" s="1"/>
  <c r="J70" i="1"/>
  <c r="L70" i="1" s="1"/>
  <c r="J21" i="1"/>
  <c r="L21" i="1" s="1"/>
  <c r="J17" i="1"/>
  <c r="L17" i="1" s="1"/>
  <c r="J47" i="1"/>
  <c r="L47" i="1" s="1"/>
  <c r="J79" i="1"/>
  <c r="L79" i="1" s="1"/>
  <c r="J7" i="1"/>
  <c r="L7" i="1" s="1"/>
  <c r="J72" i="1"/>
  <c r="L72" i="1" s="1"/>
  <c r="J62" i="1"/>
  <c r="L62" i="1" s="1"/>
  <c r="J81" i="1"/>
  <c r="L81" i="1" s="1"/>
  <c r="J31" i="1"/>
  <c r="L31" i="1" s="1"/>
  <c r="J34" i="1"/>
  <c r="L34" i="1" s="1"/>
  <c r="J26" i="1"/>
  <c r="L26" i="1" s="1"/>
  <c r="J78" i="1"/>
  <c r="L78" i="1" s="1"/>
  <c r="J75" i="1"/>
  <c r="L75" i="1" s="1"/>
  <c r="J49" i="1"/>
  <c r="L49" i="1" s="1"/>
  <c r="J50" i="1"/>
  <c r="L50" i="1" s="1"/>
  <c r="J54" i="1"/>
  <c r="L54" i="1" s="1"/>
  <c r="J25" i="1"/>
  <c r="L25" i="1" s="1"/>
  <c r="J90" i="1"/>
  <c r="L90" i="1" s="1"/>
  <c r="J41" i="1"/>
  <c r="L41" i="1" s="1"/>
  <c r="J27" i="1"/>
  <c r="L27" i="1" s="1"/>
  <c r="J95" i="1"/>
  <c r="L95" i="1" s="1"/>
  <c r="J23" i="1"/>
  <c r="L23" i="1" s="1"/>
  <c r="J48" i="1"/>
  <c r="L48" i="1" s="1"/>
  <c r="J101" i="1"/>
  <c r="L101" i="1" s="1"/>
  <c r="J83" i="1"/>
  <c r="L83" i="1" s="1"/>
  <c r="J68" i="1"/>
  <c r="L68" i="1" s="1"/>
  <c r="J13" i="1"/>
  <c r="L13" i="1" s="1"/>
  <c r="J14" i="1"/>
  <c r="L14" i="1" s="1"/>
  <c r="J32" i="1"/>
  <c r="L32" i="1" s="1"/>
  <c r="J93" i="1"/>
  <c r="L93" i="1" s="1"/>
  <c r="J58" i="1"/>
  <c r="L58" i="1" s="1"/>
  <c r="J51" i="1"/>
  <c r="L51" i="1" s="1"/>
  <c r="J85" i="1"/>
  <c r="L85" i="1" s="1"/>
  <c r="J44" i="1"/>
  <c r="L44" i="1" s="1"/>
  <c r="J80" i="1"/>
  <c r="L80" i="1" s="1"/>
  <c r="J12" i="1"/>
  <c r="L12" i="1" s="1"/>
  <c r="J16" i="1"/>
  <c r="L16" i="1" s="1"/>
  <c r="J69" i="1"/>
  <c r="L69" i="1" s="1"/>
  <c r="J60" i="1"/>
  <c r="L60" i="1" s="1"/>
  <c r="J30" i="1"/>
  <c r="L30" i="1" s="1"/>
  <c r="J91" i="1"/>
  <c r="L91" i="1" s="1"/>
  <c r="J9" i="1"/>
  <c r="L9" i="1" s="1"/>
  <c r="J56" i="1"/>
  <c r="L56" i="1" s="1"/>
  <c r="J33" i="1"/>
  <c r="L33" i="1" s="1"/>
  <c r="J28" i="1"/>
  <c r="L28" i="1" s="1"/>
  <c r="J15" i="1"/>
  <c r="L15" i="1" s="1"/>
  <c r="J73" i="1"/>
  <c r="L73" i="1" s="1"/>
  <c r="J100" i="1"/>
  <c r="L100" i="1" s="1"/>
  <c r="J63" i="1"/>
  <c r="L63" i="1" s="1"/>
  <c r="J45" i="1"/>
  <c r="L45" i="1" s="1"/>
  <c r="J43" i="1"/>
  <c r="L43" i="1" s="1"/>
  <c r="J77" i="1"/>
  <c r="L77" i="1" s="1"/>
  <c r="J57" i="1"/>
  <c r="L57" i="1" s="1"/>
  <c r="J94" i="1"/>
  <c r="L94" i="1" s="1"/>
  <c r="J87" i="1"/>
  <c r="L87" i="1" s="1"/>
  <c r="J35" i="1"/>
  <c r="L35" i="1" s="1"/>
  <c r="J92" i="1"/>
  <c r="L92" i="1" s="1"/>
  <c r="J53" i="1"/>
  <c r="L53" i="1" s="1"/>
  <c r="J6" i="1"/>
  <c r="L6" i="1" s="1"/>
  <c r="J74" i="1"/>
  <c r="L74" i="1" s="1"/>
  <c r="J42" i="1"/>
  <c r="L42" i="1" s="1"/>
  <c r="J22" i="1"/>
  <c r="L22" i="1" s="1"/>
  <c r="J65" i="1"/>
  <c r="L65" i="1" s="1"/>
  <c r="J29" i="1"/>
  <c r="L29" i="1" s="1"/>
  <c r="J66" i="1"/>
  <c r="L66" i="1" s="1"/>
  <c r="J18" i="1"/>
  <c r="L18" i="1" s="1"/>
  <c r="J38" i="1"/>
  <c r="L38" i="1" s="1"/>
  <c r="J89" i="1"/>
  <c r="L89" i="1" s="1"/>
  <c r="J39" i="1"/>
  <c r="L39" i="1" s="1"/>
  <c r="J11" i="1"/>
  <c r="L11" i="1" s="1"/>
  <c r="J46" i="1"/>
  <c r="L46" i="1" s="1"/>
  <c r="J10" i="1"/>
  <c r="L10" i="1" s="1"/>
  <c r="J40" i="1"/>
  <c r="L40" i="1" s="1"/>
  <c r="J71" i="1"/>
  <c r="L71" i="1" s="1"/>
  <c r="J37" i="1"/>
  <c r="L37" i="1" s="1"/>
  <c r="J8" i="1"/>
  <c r="L8" i="1" s="1"/>
  <c r="J96" i="1"/>
  <c r="L96" i="1" s="1"/>
  <c r="J36" i="1"/>
  <c r="L36" i="1" s="1"/>
  <c r="J82" i="1"/>
  <c r="L82" i="1" s="1"/>
  <c r="J97" i="1"/>
  <c r="L97" i="1" s="1"/>
  <c r="J76" i="1"/>
  <c r="L76" i="1" s="1"/>
  <c r="J24" i="1"/>
  <c r="L24" i="1" s="1"/>
  <c r="J59" i="1"/>
  <c r="L59" i="1" s="1"/>
  <c r="J55" i="1"/>
  <c r="L55" i="1" s="1"/>
  <c r="J61" i="1"/>
  <c r="L61" i="1" s="1"/>
  <c r="J88" i="1"/>
  <c r="L88" i="1" s="1"/>
  <c r="J86" i="1"/>
  <c r="L86" i="1" s="1"/>
  <c r="C22" i="1"/>
  <c r="J20" i="1"/>
  <c r="L20" i="1" s="1"/>
  <c r="J99" i="1"/>
  <c r="L99" i="1" s="1"/>
  <c r="J84" i="1"/>
  <c r="L84" i="1" s="1"/>
  <c r="J67" i="1"/>
  <c r="L67" i="1" s="1"/>
  <c r="J19" i="1"/>
  <c r="L19" i="1" s="1"/>
  <c r="J52" i="1"/>
  <c r="L52" i="1" s="1"/>
  <c r="J64" i="1"/>
  <c r="L64" i="1" s="1"/>
  <c r="J98" i="1"/>
  <c r="L98" i="1" s="1"/>
  <c r="N15" i="1" l="1"/>
  <c r="P15" i="1" s="1"/>
  <c r="R15" i="1" s="1"/>
  <c r="T15" i="1" s="1"/>
  <c r="N48" i="1"/>
  <c r="P48" i="1" s="1"/>
  <c r="R48" i="1" s="1"/>
  <c r="T48" i="1" s="1"/>
  <c r="N26" i="1"/>
  <c r="P26" i="1" s="1"/>
  <c r="R26" i="1" s="1"/>
  <c r="T26" i="1" s="1"/>
  <c r="N69" i="1"/>
  <c r="P69" i="1" s="1"/>
  <c r="R69" i="1" s="1"/>
  <c r="T69" i="1" s="1"/>
  <c r="N24" i="1"/>
  <c r="P24" i="1" s="1"/>
  <c r="R24" i="1" s="1"/>
  <c r="T24" i="1" s="1"/>
  <c r="N23" i="1"/>
  <c r="P23" i="1" s="1"/>
  <c r="R23" i="1" s="1"/>
  <c r="T23" i="1" s="1"/>
  <c r="N19" i="1"/>
  <c r="P19" i="1" s="1"/>
  <c r="R19" i="1" s="1"/>
  <c r="T19" i="1" s="1"/>
  <c r="N58" i="1"/>
  <c r="P58" i="1" s="1"/>
  <c r="R58" i="1" s="1"/>
  <c r="T58" i="1" s="1"/>
  <c r="M66" i="1"/>
  <c r="N83" i="1"/>
  <c r="P83" i="1" s="1"/>
  <c r="R83" i="1" s="1"/>
  <c r="T83" i="1" s="1"/>
  <c r="N63" i="1"/>
  <c r="P63" i="1" s="1"/>
  <c r="R63" i="1" s="1"/>
  <c r="T63" i="1" s="1"/>
  <c r="N25" i="1"/>
  <c r="P25" i="1" s="1"/>
  <c r="R25" i="1" s="1"/>
  <c r="T25" i="1" s="1"/>
  <c r="N57" i="1"/>
  <c r="P57" i="1" s="1"/>
  <c r="R57" i="1" s="1"/>
  <c r="T57" i="1" s="1"/>
  <c r="M87" i="1"/>
  <c r="M81" i="1"/>
  <c r="M101" i="1"/>
  <c r="M97" i="1"/>
  <c r="M54" i="1"/>
  <c r="M83" i="1"/>
  <c r="M64" i="1"/>
  <c r="M58" i="1"/>
  <c r="N81" i="1"/>
  <c r="P81" i="1" s="1"/>
  <c r="R81" i="1" s="1"/>
  <c r="T81" i="1" s="1"/>
  <c r="M100" i="1"/>
  <c r="N49" i="1"/>
  <c r="P49" i="1" s="1"/>
  <c r="R49" i="1" s="1"/>
  <c r="T49" i="1" s="1"/>
  <c r="M98" i="1"/>
  <c r="N40" i="1"/>
  <c r="P40" i="1" s="1"/>
  <c r="R40" i="1" s="1"/>
  <c r="T40" i="1" s="1"/>
  <c r="N86" i="1"/>
  <c r="P86" i="1" s="1"/>
  <c r="R86" i="1" s="1"/>
  <c r="T86" i="1" s="1"/>
  <c r="M82" i="1"/>
  <c r="N77" i="1"/>
  <c r="P77" i="1" s="1"/>
  <c r="R77" i="1" s="1"/>
  <c r="T77" i="1" s="1"/>
  <c r="N75" i="1"/>
  <c r="P75" i="1" s="1"/>
  <c r="R75" i="1" s="1"/>
  <c r="T75" i="1" s="1"/>
  <c r="N21" i="1"/>
  <c r="P21" i="1" s="1"/>
  <c r="R21" i="1" s="1"/>
  <c r="T21" i="1" s="1"/>
  <c r="N17" i="1"/>
  <c r="P17" i="1" s="1"/>
  <c r="R17" i="1" s="1"/>
  <c r="T17" i="1" s="1"/>
  <c r="M24" i="1"/>
  <c r="M10" i="1"/>
  <c r="M102" i="1"/>
  <c r="M9" i="1"/>
  <c r="N46" i="1"/>
  <c r="P46" i="1" s="1"/>
  <c r="R46" i="1" s="1"/>
  <c r="T46" i="1" s="1"/>
  <c r="N67" i="1"/>
  <c r="P67" i="1" s="1"/>
  <c r="R67" i="1" s="1"/>
  <c r="T67" i="1" s="1"/>
  <c r="N9" i="1"/>
  <c r="P9" i="1" s="1"/>
  <c r="R9" i="1" s="1"/>
  <c r="T9" i="1" s="1"/>
  <c r="M62" i="1"/>
  <c r="N61" i="1"/>
  <c r="P61" i="1" s="1"/>
  <c r="R61" i="1" s="1"/>
  <c r="T61" i="1" s="1"/>
  <c r="N88" i="1"/>
  <c r="P88" i="1" s="1"/>
  <c r="R88" i="1" s="1"/>
  <c r="T88" i="1" s="1"/>
  <c r="N92" i="1"/>
  <c r="P92" i="1" s="1"/>
  <c r="R92" i="1" s="1"/>
  <c r="T92" i="1" s="1"/>
  <c r="M73" i="1"/>
  <c r="N74" i="1"/>
  <c r="P74" i="1" s="1"/>
  <c r="N41" i="1"/>
  <c r="P41" i="1" s="1"/>
  <c r="R41" i="1" s="1"/>
  <c r="T41" i="1" s="1"/>
  <c r="N6" i="1"/>
  <c r="P6" i="1" s="1"/>
  <c r="R6" i="1" s="1"/>
  <c r="M40" i="1"/>
  <c r="M65" i="1"/>
  <c r="N18" i="1"/>
  <c r="P18" i="1" s="1"/>
  <c r="R18" i="1" s="1"/>
  <c r="T18" i="1" s="1"/>
  <c r="N33" i="1"/>
  <c r="P33" i="1" s="1"/>
  <c r="R33" i="1" s="1"/>
  <c r="T33" i="1" s="1"/>
  <c r="N68" i="1"/>
  <c r="P68" i="1" s="1"/>
  <c r="R68" i="1" s="1"/>
  <c r="T68" i="1" s="1"/>
  <c r="N53" i="1"/>
  <c r="P53" i="1" s="1"/>
  <c r="R53" i="1" s="1"/>
  <c r="T53" i="1" s="1"/>
  <c r="N36" i="1"/>
  <c r="P36" i="1" s="1"/>
  <c r="R36" i="1" s="1"/>
  <c r="N78" i="1"/>
  <c r="P78" i="1" s="1"/>
  <c r="R78" i="1" s="1"/>
  <c r="T78" i="1" s="1"/>
  <c r="M104" i="1"/>
  <c r="M105" i="1"/>
  <c r="N14" i="1"/>
  <c r="P14" i="1" s="1"/>
  <c r="R14" i="1" s="1"/>
  <c r="T14" i="1" s="1"/>
  <c r="N13" i="1"/>
  <c r="P13" i="1" s="1"/>
  <c r="R13" i="1" s="1"/>
  <c r="N101" i="1"/>
  <c r="P101" i="1" s="1"/>
  <c r="N79" i="1"/>
  <c r="P79" i="1" s="1"/>
  <c r="R79" i="1" s="1"/>
  <c r="T79" i="1" s="1"/>
  <c r="N62" i="1"/>
  <c r="P62" i="1" s="1"/>
  <c r="N93" i="1"/>
  <c r="P93" i="1" s="1"/>
  <c r="N64" i="1"/>
  <c r="P64" i="1" s="1"/>
  <c r="R64" i="1" s="1"/>
  <c r="N35" i="1"/>
  <c r="P35" i="1" s="1"/>
  <c r="R35" i="1" s="1"/>
  <c r="N7" i="1"/>
  <c r="P7" i="1" s="1"/>
  <c r="N82" i="1"/>
  <c r="P82" i="1" s="1"/>
  <c r="N11" i="1"/>
  <c r="P11" i="1" s="1"/>
  <c r="R11" i="1" s="1"/>
  <c r="T11" i="1" s="1"/>
  <c r="N90" i="1"/>
  <c r="P90" i="1" s="1"/>
  <c r="M71" i="1"/>
  <c r="N50" i="1"/>
  <c r="P50" i="1" s="1"/>
  <c r="R50" i="1" s="1"/>
  <c r="T50" i="1" s="1"/>
  <c r="N85" i="1"/>
  <c r="P85" i="1" s="1"/>
  <c r="R85" i="1" s="1"/>
  <c r="T85" i="1" s="1"/>
  <c r="N29" i="1"/>
  <c r="P29" i="1" s="1"/>
  <c r="R29" i="1" s="1"/>
  <c r="T29" i="1" s="1"/>
  <c r="N100" i="1"/>
  <c r="P100" i="1" s="1"/>
  <c r="N73" i="1"/>
  <c r="P73" i="1" s="1"/>
  <c r="R73" i="1" s="1"/>
  <c r="N8" i="1"/>
  <c r="P8" i="1" s="1"/>
  <c r="N34" i="1"/>
  <c r="P34" i="1" s="1"/>
  <c r="R34" i="1" s="1"/>
  <c r="T34" i="1" s="1"/>
  <c r="N45" i="1"/>
  <c r="P45" i="1" s="1"/>
  <c r="N44" i="1"/>
  <c r="P44" i="1" s="1"/>
  <c r="R44" i="1" s="1"/>
  <c r="N51" i="1"/>
  <c r="P51" i="1" s="1"/>
  <c r="R51" i="1" s="1"/>
  <c r="T51" i="1" s="1"/>
  <c r="N89" i="1"/>
  <c r="P89" i="1" s="1"/>
  <c r="N39" i="1"/>
  <c r="P39" i="1" s="1"/>
  <c r="R39" i="1" s="1"/>
  <c r="T39" i="1" s="1"/>
  <c r="M53" i="1"/>
  <c r="N30" i="1"/>
  <c r="P30" i="1" s="1"/>
  <c r="R30" i="1" s="1"/>
  <c r="N27" i="1"/>
  <c r="P27" i="1" s="1"/>
  <c r="R27" i="1" s="1"/>
  <c r="N70" i="1"/>
  <c r="P70" i="1" s="1"/>
  <c r="N16" i="1"/>
  <c r="P16" i="1" s="1"/>
  <c r="R16" i="1" s="1"/>
  <c r="T16" i="1" s="1"/>
  <c r="N55" i="1"/>
  <c r="P55" i="1" s="1"/>
  <c r="N60" i="1"/>
  <c r="P60" i="1" s="1"/>
  <c r="N47" i="1"/>
  <c r="P47" i="1" s="1"/>
  <c r="M60" i="1"/>
  <c r="M47" i="1"/>
  <c r="M6" i="1"/>
  <c r="M86" i="1"/>
  <c r="O86" i="1" s="1"/>
  <c r="N10" i="1"/>
  <c r="P10" i="1" s="1"/>
  <c r="N12" i="1"/>
  <c r="P12" i="1" s="1"/>
  <c r="N80" i="1"/>
  <c r="P80" i="1" s="1"/>
  <c r="N54" i="1"/>
  <c r="P54" i="1" s="1"/>
  <c r="N91" i="1"/>
  <c r="P91" i="1" s="1"/>
  <c r="M70" i="1"/>
  <c r="M46" i="1"/>
  <c r="O46" i="1" s="1"/>
  <c r="N84" i="1"/>
  <c r="P84" i="1" s="1"/>
  <c r="R84" i="1" s="1"/>
  <c r="N38" i="1"/>
  <c r="P38" i="1" s="1"/>
  <c r="N72" i="1"/>
  <c r="P72" i="1" s="1"/>
  <c r="N37" i="1"/>
  <c r="P37" i="1" s="1"/>
  <c r="N31" i="1"/>
  <c r="P31" i="1" s="1"/>
  <c r="M30" i="1"/>
  <c r="M68" i="1"/>
  <c r="O68" i="1" s="1"/>
  <c r="Q68" i="1" s="1"/>
  <c r="S68" i="1" s="1"/>
  <c r="M18" i="1"/>
  <c r="M48" i="1"/>
  <c r="O48" i="1" s="1"/>
  <c r="N98" i="1"/>
  <c r="P98" i="1" s="1"/>
  <c r="N59" i="1"/>
  <c r="P59" i="1" s="1"/>
  <c r="N52" i="1"/>
  <c r="P52" i="1" s="1"/>
  <c r="N71" i="1"/>
  <c r="P71" i="1" s="1"/>
  <c r="N87" i="1"/>
  <c r="P87" i="1" s="1"/>
  <c r="N28" i="1"/>
  <c r="P28" i="1" s="1"/>
  <c r="N94" i="1"/>
  <c r="P94" i="1" s="1"/>
  <c r="M43" i="1"/>
  <c r="M45" i="1"/>
  <c r="M50" i="1"/>
  <c r="M34" i="1"/>
  <c r="M17" i="1"/>
  <c r="N66" i="1"/>
  <c r="P66" i="1" s="1"/>
  <c r="R66" i="1" s="1"/>
  <c r="T66" i="1" s="1"/>
  <c r="N32" i="1"/>
  <c r="P32" i="1" s="1"/>
  <c r="R32" i="1" s="1"/>
  <c r="T32" i="1" s="1"/>
  <c r="N96" i="1"/>
  <c r="P96" i="1" s="1"/>
  <c r="R96" i="1" s="1"/>
  <c r="T96" i="1" s="1"/>
  <c r="N20" i="1"/>
  <c r="P20" i="1" s="1"/>
  <c r="R20" i="1" s="1"/>
  <c r="T20" i="1" s="1"/>
  <c r="N99" i="1"/>
  <c r="P99" i="1" s="1"/>
  <c r="R99" i="1" s="1"/>
  <c r="T99" i="1" s="1"/>
  <c r="N76" i="1"/>
  <c r="P76" i="1" s="1"/>
  <c r="R76" i="1" s="1"/>
  <c r="T76" i="1" s="1"/>
  <c r="N56" i="1"/>
  <c r="P56" i="1" s="1"/>
  <c r="R56" i="1" s="1"/>
  <c r="T56" i="1" s="1"/>
  <c r="N95" i="1"/>
  <c r="P95" i="1" s="1"/>
  <c r="R95" i="1" s="1"/>
  <c r="T95" i="1" s="1"/>
  <c r="N65" i="1"/>
  <c r="P65" i="1" s="1"/>
  <c r="R65" i="1" s="1"/>
  <c r="T65" i="1" s="1"/>
  <c r="N97" i="1"/>
  <c r="P97" i="1" s="1"/>
  <c r="R97" i="1" s="1"/>
  <c r="T97" i="1" s="1"/>
  <c r="N42" i="1"/>
  <c r="P42" i="1" s="1"/>
  <c r="R42" i="1" s="1"/>
  <c r="T42" i="1" s="1"/>
  <c r="N43" i="1"/>
  <c r="P43" i="1" s="1"/>
  <c r="R43" i="1" s="1"/>
  <c r="T43" i="1" s="1"/>
  <c r="M106" i="1"/>
  <c r="M103" i="1"/>
  <c r="L103" i="1"/>
  <c r="N104" i="1"/>
  <c r="P104" i="1" s="1"/>
  <c r="N105" i="1"/>
  <c r="N106" i="1"/>
  <c r="N103" i="1"/>
  <c r="P103" i="1" s="1"/>
  <c r="N102" i="1"/>
  <c r="M52" i="1"/>
  <c r="M80" i="1"/>
  <c r="M35" i="1"/>
  <c r="M84" i="1"/>
  <c r="M90" i="1"/>
  <c r="M51" i="1"/>
  <c r="M44" i="1"/>
  <c r="M77" i="1"/>
  <c r="M12" i="1"/>
  <c r="M29" i="1"/>
  <c r="M78" i="1"/>
  <c r="M42" i="1"/>
  <c r="M28" i="1"/>
  <c r="M32" i="1"/>
  <c r="M16" i="1"/>
  <c r="M55" i="1"/>
  <c r="M38" i="1"/>
  <c r="M26" i="1"/>
  <c r="O26" i="1" s="1"/>
  <c r="M37" i="1"/>
  <c r="O37" i="1" s="1"/>
  <c r="M59" i="1"/>
  <c r="M41" i="1"/>
  <c r="M27" i="1"/>
  <c r="M94" i="1"/>
  <c r="M79" i="1"/>
  <c r="M33" i="1"/>
  <c r="O33" i="1" s="1"/>
  <c r="M8" i="1"/>
  <c r="O8" i="1" s="1"/>
  <c r="M76" i="1"/>
  <c r="M99" i="1"/>
  <c r="M7" i="1"/>
  <c r="M91" i="1"/>
  <c r="M61" i="1"/>
  <c r="O61" i="1" s="1"/>
  <c r="M92" i="1"/>
  <c r="O92" i="1" s="1"/>
  <c r="M39" i="1"/>
  <c r="M85" i="1"/>
  <c r="M19" i="1"/>
  <c r="M25" i="1"/>
  <c r="O25" i="1" s="1"/>
  <c r="M57" i="1"/>
  <c r="M13" i="1"/>
  <c r="M31" i="1"/>
  <c r="M96" i="1"/>
  <c r="M21" i="1"/>
  <c r="M20" i="1"/>
  <c r="M15" i="1"/>
  <c r="O15" i="1" s="1"/>
  <c r="M69" i="1"/>
  <c r="O69" i="1" s="1"/>
  <c r="M36" i="1"/>
  <c r="M23" i="1"/>
  <c r="M89" i="1"/>
  <c r="O89" i="1" s="1"/>
  <c r="M72" i="1"/>
  <c r="M75" i="1"/>
  <c r="M56" i="1"/>
  <c r="M95" i="1"/>
  <c r="M63" i="1"/>
  <c r="O63" i="1" s="1"/>
  <c r="M74" i="1"/>
  <c r="M22" i="1"/>
  <c r="O22" i="1" s="1"/>
  <c r="M88" i="1"/>
  <c r="M14" i="1"/>
  <c r="O14" i="1" s="1"/>
  <c r="M67" i="1"/>
  <c r="O66" i="1"/>
  <c r="M11" i="1"/>
  <c r="M49" i="1"/>
  <c r="M93" i="1"/>
  <c r="O29" i="1" l="1"/>
  <c r="O23" i="1"/>
  <c r="Q23" i="1" s="1"/>
  <c r="S23" i="1" s="1"/>
  <c r="U23" i="1" s="1"/>
  <c r="V23" i="1" s="1" a="1"/>
  <c r="V23" i="1" s="1"/>
  <c r="K23" i="1" s="1"/>
  <c r="G23" i="1" s="1"/>
  <c r="O11" i="1"/>
  <c r="Q11" i="1" s="1"/>
  <c r="S11" i="1" s="1"/>
  <c r="U11" i="1" s="1"/>
  <c r="O60" i="1"/>
  <c r="O39" i="1"/>
  <c r="Q39" i="1" s="1"/>
  <c r="S39" i="1" s="1"/>
  <c r="U39" i="1" s="1"/>
  <c r="O88" i="1"/>
  <c r="Q88" i="1" s="1"/>
  <c r="S88" i="1" s="1"/>
  <c r="U88" i="1" s="1"/>
  <c r="O31" i="1"/>
  <c r="Q31" i="1" s="1"/>
  <c r="O18" i="1"/>
  <c r="O7" i="1"/>
  <c r="Q92" i="1"/>
  <c r="S92" i="1" s="1"/>
  <c r="U92" i="1" s="1"/>
  <c r="V92" i="1" s="1" a="1"/>
  <c r="V92" i="1" s="1"/>
  <c r="K92" i="1" s="1"/>
  <c r="G92" i="1" s="1"/>
  <c r="Q33" i="1"/>
  <c r="S33" i="1" s="1"/>
  <c r="U33" i="1" s="1"/>
  <c r="Q22" i="1"/>
  <c r="S22" i="1" s="1"/>
  <c r="U22" i="1" s="1"/>
  <c r="Q61" i="1"/>
  <c r="S61" i="1" s="1"/>
  <c r="U61" i="1" s="1"/>
  <c r="Q25" i="1"/>
  <c r="S25" i="1" s="1"/>
  <c r="U25" i="1" s="1"/>
  <c r="U68" i="1"/>
  <c r="V68" i="1" s="1" a="1"/>
  <c r="V68" i="1" s="1"/>
  <c r="K68" i="1" s="1"/>
  <c r="G68" i="1" s="1"/>
  <c r="Q69" i="1"/>
  <c r="S69" i="1" s="1"/>
  <c r="U69" i="1" s="1"/>
  <c r="V69" i="1" s="1" a="1"/>
  <c r="V69" i="1" s="1"/>
  <c r="K69" i="1" s="1"/>
  <c r="G69" i="1" s="1"/>
  <c r="Q26" i="1"/>
  <c r="S26" i="1" s="1"/>
  <c r="U26" i="1" s="1"/>
  <c r="O79" i="1"/>
  <c r="Q15" i="1"/>
  <c r="S15" i="1" s="1"/>
  <c r="U15" i="1" s="1"/>
  <c r="Q48" i="1"/>
  <c r="S48" i="1" s="1"/>
  <c r="U48" i="1" s="1"/>
  <c r="Q14" i="1"/>
  <c r="S14" i="1" s="1"/>
  <c r="U14" i="1" s="1"/>
  <c r="Q63" i="1"/>
  <c r="S63" i="1" s="1"/>
  <c r="U63" i="1" s="1"/>
  <c r="O57" i="1"/>
  <c r="Q86" i="1"/>
  <c r="S86" i="1" s="1"/>
  <c r="U86" i="1" s="1"/>
  <c r="V86" i="1" s="1" a="1"/>
  <c r="V86" i="1" s="1"/>
  <c r="K86" i="1" s="1"/>
  <c r="G86" i="1" s="1"/>
  <c r="O94" i="1"/>
  <c r="Q94" i="1" s="1"/>
  <c r="O80" i="1"/>
  <c r="Q80" i="1" s="1"/>
  <c r="O40" i="1"/>
  <c r="O19" i="1"/>
  <c r="O77" i="1"/>
  <c r="O100" i="1"/>
  <c r="Q100" i="1" s="1"/>
  <c r="O96" i="1"/>
  <c r="O49" i="1"/>
  <c r="Q49" i="1" s="1"/>
  <c r="S49" i="1" s="1"/>
  <c r="U49" i="1" s="1"/>
  <c r="O74" i="1"/>
  <c r="O53" i="1"/>
  <c r="O67" i="1"/>
  <c r="O42" i="1"/>
  <c r="O83" i="1"/>
  <c r="O50" i="1"/>
  <c r="Q50" i="1" s="1"/>
  <c r="S50" i="1" s="1"/>
  <c r="U50" i="1" s="1"/>
  <c r="O104" i="1"/>
  <c r="O16" i="1"/>
  <c r="O21" i="1"/>
  <c r="Q21" i="1" s="1"/>
  <c r="S21" i="1" s="1"/>
  <c r="U21" i="1" s="1"/>
  <c r="O38" i="1"/>
  <c r="O81" i="1"/>
  <c r="O58" i="1"/>
  <c r="O20" i="1"/>
  <c r="Q20" i="1" s="1"/>
  <c r="S20" i="1" s="1"/>
  <c r="U20" i="1" s="1"/>
  <c r="O12" i="1"/>
  <c r="Q12" i="1" s="1"/>
  <c r="O84" i="1"/>
  <c r="O70" i="1"/>
  <c r="O73" i="1"/>
  <c r="O64" i="1"/>
  <c r="O55" i="1"/>
  <c r="O85" i="1"/>
  <c r="O72" i="1"/>
  <c r="Q72" i="1" s="1"/>
  <c r="O99" i="1"/>
  <c r="O17" i="1"/>
  <c r="O43" i="1"/>
  <c r="O45" i="1"/>
  <c r="O41" i="1"/>
  <c r="Q41" i="1" s="1"/>
  <c r="S41" i="1" s="1"/>
  <c r="U41" i="1" s="1"/>
  <c r="O34" i="1"/>
  <c r="O24" i="1"/>
  <c r="O6" i="1"/>
  <c r="O91" i="1"/>
  <c r="O52" i="1"/>
  <c r="O103" i="1"/>
  <c r="O30" i="1"/>
  <c r="O47" i="1"/>
  <c r="R74" i="1"/>
  <c r="O95" i="1"/>
  <c r="O90" i="1"/>
  <c r="O78" i="1"/>
  <c r="T36" i="1"/>
  <c r="O44" i="1"/>
  <c r="Q44" i="1" s="1"/>
  <c r="S44" i="1" s="1"/>
  <c r="O36" i="1"/>
  <c r="O59" i="1"/>
  <c r="O76" i="1"/>
  <c r="O27" i="1"/>
  <c r="T6" i="1"/>
  <c r="O56" i="1"/>
  <c r="O9" i="1"/>
  <c r="O75" i="1"/>
  <c r="O93" i="1"/>
  <c r="Q93" i="1" s="1"/>
  <c r="Q46" i="1"/>
  <c r="S46" i="1" s="1"/>
  <c r="U46" i="1" s="1"/>
  <c r="O62" i="1"/>
  <c r="O101" i="1"/>
  <c r="R28" i="1"/>
  <c r="R89" i="1"/>
  <c r="Q89" i="1"/>
  <c r="R101" i="1"/>
  <c r="R70" i="1"/>
  <c r="R82" i="1"/>
  <c r="T13" i="1"/>
  <c r="O97" i="1"/>
  <c r="R71" i="1"/>
  <c r="R31" i="1"/>
  <c r="R91" i="1"/>
  <c r="T27" i="1"/>
  <c r="T44" i="1"/>
  <c r="R7" i="1"/>
  <c r="O32" i="1"/>
  <c r="Q32" i="1" s="1"/>
  <c r="S32" i="1" s="1"/>
  <c r="U32" i="1" s="1"/>
  <c r="R52" i="1"/>
  <c r="R37" i="1"/>
  <c r="Q37" i="1"/>
  <c r="R54" i="1"/>
  <c r="R47" i="1"/>
  <c r="T30" i="1"/>
  <c r="R45" i="1"/>
  <c r="O71" i="1"/>
  <c r="T35" i="1"/>
  <c r="R87" i="1"/>
  <c r="O51" i="1"/>
  <c r="R59" i="1"/>
  <c r="R72" i="1"/>
  <c r="R80" i="1"/>
  <c r="R60" i="1"/>
  <c r="Q60" i="1"/>
  <c r="T64" i="1"/>
  <c r="O28" i="1"/>
  <c r="R98" i="1"/>
  <c r="R38" i="1"/>
  <c r="R12" i="1"/>
  <c r="R55" i="1"/>
  <c r="R8" i="1"/>
  <c r="Q8" i="1"/>
  <c r="R93" i="1"/>
  <c r="Q29" i="1"/>
  <c r="S29" i="1" s="1"/>
  <c r="U29" i="1" s="1"/>
  <c r="T84" i="1"/>
  <c r="R10" i="1"/>
  <c r="O87" i="1"/>
  <c r="T73" i="1"/>
  <c r="O82" i="1"/>
  <c r="R62" i="1"/>
  <c r="O10" i="1"/>
  <c r="Q10" i="1" s="1"/>
  <c r="O65" i="1"/>
  <c r="Q65" i="1" s="1"/>
  <c r="S65" i="1" s="1"/>
  <c r="U65" i="1" s="1"/>
  <c r="Q66" i="1"/>
  <c r="S66" i="1" s="1"/>
  <c r="U66" i="1" s="1"/>
  <c r="O13" i="1"/>
  <c r="O35" i="1"/>
  <c r="R94" i="1"/>
  <c r="O54" i="1"/>
  <c r="R100" i="1"/>
  <c r="R90" i="1"/>
  <c r="O98" i="1"/>
  <c r="R104" i="1"/>
  <c r="P102" i="1"/>
  <c r="O102" i="1"/>
  <c r="R103" i="1"/>
  <c r="P106" i="1"/>
  <c r="O106" i="1"/>
  <c r="P105" i="1"/>
  <c r="O105" i="1"/>
  <c r="V25" i="1" l="1" a="1"/>
  <c r="V25" i="1" s="1"/>
  <c r="K25" i="1" s="1"/>
  <c r="G25" i="1" s="1"/>
  <c r="V11" i="1" a="1"/>
  <c r="V11" i="1" s="1"/>
  <c r="K11" i="1" s="1"/>
  <c r="G11" i="1" s="1"/>
  <c r="V61" i="1" a="1"/>
  <c r="V61" i="1" s="1"/>
  <c r="K61" i="1" s="1"/>
  <c r="G61" i="1" s="1"/>
  <c r="V21" i="1" a="1"/>
  <c r="V21" i="1" s="1"/>
  <c r="K21" i="1" s="1"/>
  <c r="G21" i="1" s="1"/>
  <c r="V63" i="1" a="1"/>
  <c r="V63" i="1" s="1"/>
  <c r="K63" i="1" s="1"/>
  <c r="G63" i="1" s="1"/>
  <c r="V33" i="1" a="1"/>
  <c r="V33" i="1" s="1"/>
  <c r="K33" i="1" s="1"/>
  <c r="G33" i="1" s="1"/>
  <c r="Q82" i="1"/>
  <c r="S82" i="1" s="1"/>
  <c r="V22" i="1" a="1"/>
  <c r="V22" i="1" s="1"/>
  <c r="K22" i="1" s="1"/>
  <c r="G22" i="1" s="1"/>
  <c r="V49" i="1" a="1"/>
  <c r="V49" i="1" s="1"/>
  <c r="K49" i="1" s="1"/>
  <c r="G49" i="1" s="1"/>
  <c r="V14" i="1" a="1"/>
  <c r="V14" i="1" s="1"/>
  <c r="K14" i="1" s="1"/>
  <c r="G14" i="1" s="1"/>
  <c r="V29" i="1" a="1"/>
  <c r="V29" i="1" s="1"/>
  <c r="K29" i="1" s="1"/>
  <c r="G29" i="1" s="1"/>
  <c r="V88" i="1" a="1"/>
  <c r="V88" i="1" s="1"/>
  <c r="K88" i="1" s="1"/>
  <c r="G88" i="1" s="1"/>
  <c r="V15" i="1" a="1"/>
  <c r="V15" i="1" s="1"/>
  <c r="K15" i="1" s="1"/>
  <c r="G15" i="1" s="1"/>
  <c r="V26" i="1" a="1"/>
  <c r="V26" i="1" s="1"/>
  <c r="K26" i="1" s="1"/>
  <c r="G26" i="1" s="1"/>
  <c r="V65" i="1" a="1"/>
  <c r="V65" i="1" s="1"/>
  <c r="K65" i="1" s="1"/>
  <c r="G65" i="1" s="1"/>
  <c r="V32" i="1" a="1"/>
  <c r="V32" i="1" s="1"/>
  <c r="K32" i="1" s="1"/>
  <c r="G32" i="1" s="1"/>
  <c r="V50" i="1" a="1"/>
  <c r="V50" i="1" s="1"/>
  <c r="K50" i="1" s="1"/>
  <c r="G50" i="1" s="1"/>
  <c r="Q18" i="1"/>
  <c r="S18" i="1" s="1"/>
  <c r="U18" i="1" s="1"/>
  <c r="V66" i="1" a="1"/>
  <c r="V66" i="1" s="1"/>
  <c r="K66" i="1" s="1"/>
  <c r="G66" i="1" s="1"/>
  <c r="V48" i="1" a="1"/>
  <c r="V48" i="1" s="1"/>
  <c r="K48" i="1" s="1"/>
  <c r="G48" i="1" s="1"/>
  <c r="Q104" i="1"/>
  <c r="S104" i="1" s="1"/>
  <c r="Q62" i="1"/>
  <c r="S62" i="1" s="1"/>
  <c r="Q7" i="1"/>
  <c r="S7" i="1" s="1"/>
  <c r="V41" i="1" a="1"/>
  <c r="V41" i="1" s="1"/>
  <c r="K41" i="1" s="1"/>
  <c r="G41" i="1" s="1"/>
  <c r="Q17" i="1"/>
  <c r="S17" i="1" s="1"/>
  <c r="U17" i="1" s="1"/>
  <c r="V20" i="1" a="1"/>
  <c r="V20" i="1" s="1"/>
  <c r="K20" i="1" s="1"/>
  <c r="G20" i="1" s="1"/>
  <c r="Q79" i="1"/>
  <c r="S79" i="1" s="1"/>
  <c r="U79" i="1" s="1"/>
  <c r="V46" i="1" a="1"/>
  <c r="V46" i="1" s="1"/>
  <c r="K46" i="1" s="1"/>
  <c r="G46" i="1" s="1"/>
  <c r="V39" i="1" a="1"/>
  <c r="V39" i="1" s="1"/>
  <c r="K39" i="1" s="1"/>
  <c r="G39" i="1" s="1"/>
  <c r="Q91" i="1"/>
  <c r="S91" i="1" s="1"/>
  <c r="Q6" i="1"/>
  <c r="S6" i="1" s="1"/>
  <c r="Q64" i="1"/>
  <c r="S64" i="1" s="1"/>
  <c r="U64" i="1" s="1"/>
  <c r="Q52" i="1"/>
  <c r="S52" i="1" s="1"/>
  <c r="Q55" i="1"/>
  <c r="Q81" i="1"/>
  <c r="S81" i="1" s="1"/>
  <c r="U81" i="1" s="1"/>
  <c r="Q43" i="1"/>
  <c r="S43" i="1" s="1"/>
  <c r="U43" i="1" s="1"/>
  <c r="Q67" i="1"/>
  <c r="S67" i="1" s="1"/>
  <c r="U67" i="1" s="1"/>
  <c r="V67" i="1" s="1" a="1"/>
  <c r="V67" i="1" s="1"/>
  <c r="K67" i="1" s="1"/>
  <c r="G67" i="1" s="1"/>
  <c r="Q103" i="1"/>
  <c r="S103" i="1" s="1"/>
  <c r="Q76" i="1"/>
  <c r="S76" i="1" s="1"/>
  <c r="U76" i="1" s="1"/>
  <c r="Q16" i="1"/>
  <c r="S16" i="1" s="1"/>
  <c r="U16" i="1" s="1"/>
  <c r="Q58" i="1"/>
  <c r="S58" i="1" s="1"/>
  <c r="U58" i="1" s="1"/>
  <c r="V58" i="1" s="1" a="1"/>
  <c r="V58" i="1" s="1"/>
  <c r="K58" i="1" s="1"/>
  <c r="G58" i="1" s="1"/>
  <c r="Q54" i="1"/>
  <c r="S54" i="1" s="1"/>
  <c r="Q38" i="1"/>
  <c r="Q28" i="1"/>
  <c r="Q99" i="1"/>
  <c r="S99" i="1" s="1"/>
  <c r="U99" i="1" s="1"/>
  <c r="Q34" i="1"/>
  <c r="S34" i="1" s="1"/>
  <c r="U34" i="1" s="1"/>
  <c r="Q90" i="1"/>
  <c r="S90" i="1" s="1"/>
  <c r="Q98" i="1"/>
  <c r="S98" i="1" s="1"/>
  <c r="Q97" i="1"/>
  <c r="S97" i="1" s="1"/>
  <c r="U97" i="1" s="1"/>
  <c r="Q95" i="1"/>
  <c r="S95" i="1" s="1"/>
  <c r="U95" i="1" s="1"/>
  <c r="Q24" i="1"/>
  <c r="S24" i="1" s="1"/>
  <c r="U24" i="1" s="1"/>
  <c r="Q73" i="1"/>
  <c r="S73" i="1" s="1"/>
  <c r="U73" i="1" s="1"/>
  <c r="Q27" i="1"/>
  <c r="S27" i="1" s="1"/>
  <c r="U27" i="1" s="1"/>
  <c r="Q71" i="1"/>
  <c r="S71" i="1" s="1"/>
  <c r="Q84" i="1"/>
  <c r="S84" i="1" s="1"/>
  <c r="U84" i="1" s="1"/>
  <c r="Q45" i="1"/>
  <c r="S45" i="1" s="1"/>
  <c r="Q70" i="1"/>
  <c r="S70" i="1" s="1"/>
  <c r="U44" i="1"/>
  <c r="V44" i="1" s="1" a="1"/>
  <c r="V44" i="1" s="1"/>
  <c r="K44" i="1" s="1"/>
  <c r="G44" i="1" s="1"/>
  <c r="Q35" i="1"/>
  <c r="S35" i="1" s="1"/>
  <c r="U35" i="1" s="1"/>
  <c r="Q85" i="1"/>
  <c r="S85" i="1" s="1"/>
  <c r="U85" i="1" s="1"/>
  <c r="Q51" i="1"/>
  <c r="S51" i="1" s="1"/>
  <c r="U51" i="1" s="1"/>
  <c r="Q36" i="1"/>
  <c r="S36" i="1" s="1"/>
  <c r="U36" i="1" s="1"/>
  <c r="Q75" i="1"/>
  <c r="S75" i="1" s="1"/>
  <c r="U75" i="1" s="1"/>
  <c r="Q77" i="1"/>
  <c r="S77" i="1" s="1"/>
  <c r="U77" i="1" s="1"/>
  <c r="Q42" i="1"/>
  <c r="S42" i="1" s="1"/>
  <c r="U42" i="1" s="1"/>
  <c r="Q13" i="1"/>
  <c r="S13" i="1" s="1"/>
  <c r="U13" i="1" s="1"/>
  <c r="Q101" i="1"/>
  <c r="S101" i="1" s="1"/>
  <c r="Q30" i="1"/>
  <c r="S30" i="1" s="1"/>
  <c r="U30" i="1" s="1"/>
  <c r="Q9" i="1"/>
  <c r="S9" i="1" s="1"/>
  <c r="U9" i="1" s="1"/>
  <c r="Q19" i="1"/>
  <c r="S19" i="1" s="1"/>
  <c r="U19" i="1" s="1"/>
  <c r="V19" i="1" s="1" a="1"/>
  <c r="V19" i="1" s="1"/>
  <c r="K19" i="1" s="1"/>
  <c r="G19" i="1" s="1"/>
  <c r="Q59" i="1"/>
  <c r="S59" i="1" s="1"/>
  <c r="Q87" i="1"/>
  <c r="Q56" i="1"/>
  <c r="S56" i="1" s="1"/>
  <c r="U56" i="1" s="1"/>
  <c r="Q74" i="1"/>
  <c r="S74" i="1" s="1"/>
  <c r="Q78" i="1"/>
  <c r="S78" i="1" s="1"/>
  <c r="U78" i="1" s="1"/>
  <c r="Q83" i="1"/>
  <c r="S83" i="1" s="1"/>
  <c r="U83" i="1" s="1"/>
  <c r="V83" i="1" s="1" a="1"/>
  <c r="V83" i="1" s="1"/>
  <c r="K83" i="1" s="1"/>
  <c r="G83" i="1" s="1"/>
  <c r="Q53" i="1"/>
  <c r="S53" i="1" s="1"/>
  <c r="U53" i="1" s="1"/>
  <c r="Q40" i="1"/>
  <c r="S40" i="1" s="1"/>
  <c r="U40" i="1" s="1"/>
  <c r="Q47" i="1"/>
  <c r="S47" i="1" s="1"/>
  <c r="Q96" i="1"/>
  <c r="S96" i="1" s="1"/>
  <c r="U96" i="1" s="1"/>
  <c r="V96" i="1" s="1" a="1"/>
  <c r="V96" i="1" s="1"/>
  <c r="K96" i="1" s="1"/>
  <c r="G96" i="1" s="1"/>
  <c r="Q57" i="1"/>
  <c r="S57" i="1" s="1"/>
  <c r="U57" i="1" s="1"/>
  <c r="T74" i="1"/>
  <c r="T59" i="1"/>
  <c r="T45" i="1"/>
  <c r="T37" i="1"/>
  <c r="S37" i="1"/>
  <c r="T71" i="1"/>
  <c r="T70" i="1"/>
  <c r="T55" i="1"/>
  <c r="S55" i="1"/>
  <c r="T12" i="1"/>
  <c r="S12" i="1"/>
  <c r="T52" i="1"/>
  <c r="T101" i="1"/>
  <c r="T100" i="1"/>
  <c r="S100" i="1"/>
  <c r="T10" i="1"/>
  <c r="S10" i="1"/>
  <c r="T38" i="1"/>
  <c r="T87" i="1"/>
  <c r="T94" i="1"/>
  <c r="S94" i="1"/>
  <c r="T93" i="1"/>
  <c r="S93" i="1"/>
  <c r="T80" i="1"/>
  <c r="S80" i="1"/>
  <c r="T47" i="1"/>
  <c r="T91" i="1"/>
  <c r="T89" i="1"/>
  <c r="S89" i="1"/>
  <c r="T8" i="1"/>
  <c r="S8" i="1"/>
  <c r="T60" i="1"/>
  <c r="S60" i="1"/>
  <c r="T90" i="1"/>
  <c r="T62" i="1"/>
  <c r="T98" i="1"/>
  <c r="T72" i="1"/>
  <c r="S72" i="1"/>
  <c r="T54" i="1"/>
  <c r="T7" i="1"/>
  <c r="T31" i="1"/>
  <c r="S31" i="1"/>
  <c r="T82" i="1"/>
  <c r="T28" i="1"/>
  <c r="R105" i="1"/>
  <c r="Q105" i="1"/>
  <c r="T104" i="1"/>
  <c r="R106" i="1"/>
  <c r="Q106" i="1"/>
  <c r="T103" i="1"/>
  <c r="R102" i="1"/>
  <c r="Q102" i="1"/>
  <c r="U6" i="1" l="1"/>
  <c r="V6" i="1" a="1"/>
  <c r="V6" i="1" s="1"/>
  <c r="K6" i="1" s="1"/>
  <c r="G6" i="1" s="1"/>
  <c r="V34" i="1" a="1"/>
  <c r="V34" i="1" s="1"/>
  <c r="K34" i="1" s="1"/>
  <c r="G34" i="1" s="1"/>
  <c r="S28" i="1"/>
  <c r="S38" i="1"/>
  <c r="S87" i="1"/>
  <c r="U87" i="1" s="1"/>
  <c r="V87" i="1" s="1" a="1"/>
  <c r="V87" i="1" s="1"/>
  <c r="K87" i="1" s="1"/>
  <c r="G87" i="1" s="1"/>
  <c r="V24" i="1" a="1"/>
  <c r="V24" i="1" s="1"/>
  <c r="K24" i="1" s="1"/>
  <c r="G24" i="1" s="1"/>
  <c r="V27" i="1" a="1"/>
  <c r="V27" i="1" s="1"/>
  <c r="K27" i="1" s="1"/>
  <c r="G27" i="1" s="1"/>
  <c r="V53" i="1" a="1"/>
  <c r="V53" i="1" s="1"/>
  <c r="K53" i="1" s="1"/>
  <c r="G53" i="1" s="1"/>
  <c r="V85" i="1" a="1"/>
  <c r="V85" i="1" s="1"/>
  <c r="K85" i="1" s="1"/>
  <c r="G85" i="1" s="1"/>
  <c r="V30" i="1" a="1"/>
  <c r="V30" i="1" s="1"/>
  <c r="K30" i="1" s="1"/>
  <c r="G30" i="1" s="1"/>
  <c r="V71" i="1" a="1"/>
  <c r="V71" i="1" s="1"/>
  <c r="K71" i="1" s="1"/>
  <c r="G71" i="1" s="1"/>
  <c r="V36" i="1" a="1"/>
  <c r="V36" i="1" s="1"/>
  <c r="K36" i="1" s="1"/>
  <c r="G36" i="1" s="1"/>
  <c r="V43" i="1" a="1"/>
  <c r="V43" i="1" s="1"/>
  <c r="K43" i="1" s="1"/>
  <c r="G43" i="1" s="1"/>
  <c r="V18" i="1" a="1"/>
  <c r="V18" i="1" s="1"/>
  <c r="K18" i="1" s="1"/>
  <c r="G18" i="1" s="1"/>
  <c r="V56" i="1" a="1"/>
  <c r="V56" i="1" s="1"/>
  <c r="K56" i="1" s="1"/>
  <c r="G56" i="1" s="1"/>
  <c r="V84" i="1" a="1"/>
  <c r="V84" i="1" s="1"/>
  <c r="K84" i="1" s="1"/>
  <c r="G84" i="1" s="1"/>
  <c r="V79" i="1" a="1"/>
  <c r="V79" i="1" s="1"/>
  <c r="K79" i="1" s="1"/>
  <c r="G79" i="1" s="1"/>
  <c r="V81" i="1" a="1"/>
  <c r="V81" i="1" s="1"/>
  <c r="K81" i="1" s="1"/>
  <c r="G81" i="1" s="1"/>
  <c r="V9" i="1" a="1"/>
  <c r="V9" i="1" s="1"/>
  <c r="K9" i="1" s="1"/>
  <c r="G9" i="1" s="1"/>
  <c r="V35" i="1" a="1"/>
  <c r="V35" i="1" s="1"/>
  <c r="K35" i="1" s="1"/>
  <c r="G35" i="1" s="1"/>
  <c r="V57" i="1" a="1"/>
  <c r="V57" i="1" s="1"/>
  <c r="K57" i="1" s="1"/>
  <c r="G57" i="1" s="1"/>
  <c r="V75" i="1" a="1"/>
  <c r="V75" i="1" s="1"/>
  <c r="K75" i="1" s="1"/>
  <c r="G75" i="1" s="1"/>
  <c r="V99" i="1" a="1"/>
  <c r="V99" i="1" s="1"/>
  <c r="K99" i="1" s="1"/>
  <c r="G99" i="1" s="1"/>
  <c r="V17" i="1" a="1"/>
  <c r="V17" i="1" s="1"/>
  <c r="K17" i="1" s="1"/>
  <c r="G17" i="1" s="1"/>
  <c r="V64" i="1" a="1"/>
  <c r="V64" i="1" s="1"/>
  <c r="K64" i="1" s="1"/>
  <c r="G64" i="1" s="1"/>
  <c r="V77" i="1" a="1"/>
  <c r="V77" i="1" s="1"/>
  <c r="K77" i="1" s="1"/>
  <c r="G77" i="1" s="1"/>
  <c r="V40" i="1" a="1"/>
  <c r="V40" i="1" s="1"/>
  <c r="K40" i="1" s="1"/>
  <c r="G40" i="1" s="1"/>
  <c r="V13" i="1" a="1"/>
  <c r="V13" i="1" s="1"/>
  <c r="K13" i="1" s="1"/>
  <c r="G13" i="1" s="1"/>
  <c r="V73" i="1" a="1"/>
  <c r="V73" i="1" s="1"/>
  <c r="K73" i="1" s="1"/>
  <c r="G73" i="1" s="1"/>
  <c r="V97" i="1" a="1"/>
  <c r="V97" i="1" s="1"/>
  <c r="K97" i="1" s="1"/>
  <c r="G97" i="1" s="1"/>
  <c r="V78" i="1" a="1"/>
  <c r="V78" i="1" s="1"/>
  <c r="K78" i="1" s="1"/>
  <c r="G78" i="1" s="1"/>
  <c r="V95" i="1" a="1"/>
  <c r="V95" i="1" s="1"/>
  <c r="K95" i="1" s="1"/>
  <c r="G95" i="1" s="1"/>
  <c r="V51" i="1" a="1"/>
  <c r="V51" i="1" s="1"/>
  <c r="K51" i="1" s="1"/>
  <c r="G51" i="1" s="1"/>
  <c r="V16" i="1" a="1"/>
  <c r="V16" i="1" s="1"/>
  <c r="K16" i="1" s="1"/>
  <c r="G16" i="1" s="1"/>
  <c r="V76" i="1" a="1"/>
  <c r="V76" i="1" s="1"/>
  <c r="K76" i="1" s="1"/>
  <c r="G76" i="1" s="1"/>
  <c r="V42" i="1" a="1"/>
  <c r="V42" i="1" s="1"/>
  <c r="K42" i="1" s="1"/>
  <c r="G42" i="1" s="1"/>
  <c r="U60" i="1"/>
  <c r="V60" i="1" s="1" a="1"/>
  <c r="V60" i="1" s="1"/>
  <c r="K60" i="1" s="1"/>
  <c r="G60" i="1" s="1"/>
  <c r="U101" i="1"/>
  <c r="V101" i="1" s="1" a="1"/>
  <c r="V101" i="1" s="1"/>
  <c r="K101" i="1" s="1"/>
  <c r="G101" i="1" s="1"/>
  <c r="U70" i="1"/>
  <c r="V70" i="1" s="1" a="1"/>
  <c r="V70" i="1" s="1"/>
  <c r="K70" i="1" s="1"/>
  <c r="G70" i="1" s="1"/>
  <c r="U72" i="1"/>
  <c r="V72" i="1" s="1" a="1"/>
  <c r="V72" i="1" s="1"/>
  <c r="K72" i="1" s="1"/>
  <c r="G72" i="1" s="1"/>
  <c r="U82" i="1"/>
  <c r="V82" i="1" s="1" a="1"/>
  <c r="V82" i="1" s="1"/>
  <c r="K82" i="1" s="1"/>
  <c r="G82" i="1" s="1"/>
  <c r="U47" i="1"/>
  <c r="V47" i="1" s="1" a="1"/>
  <c r="V47" i="1" s="1"/>
  <c r="K47" i="1" s="1"/>
  <c r="G47" i="1" s="1"/>
  <c r="U7" i="1"/>
  <c r="V7" i="1" s="1" a="1"/>
  <c r="V7" i="1" s="1"/>
  <c r="K7" i="1" s="1"/>
  <c r="G7" i="1" s="1"/>
  <c r="U89" i="1"/>
  <c r="V89" i="1" s="1" a="1"/>
  <c r="V89" i="1" s="1"/>
  <c r="K89" i="1" s="1"/>
  <c r="G89" i="1" s="1"/>
  <c r="U12" i="1"/>
  <c r="V12" i="1" s="1" a="1"/>
  <c r="V12" i="1" s="1"/>
  <c r="K12" i="1" s="1"/>
  <c r="G12" i="1" s="1"/>
  <c r="U59" i="1"/>
  <c r="V59" i="1" s="1" a="1"/>
  <c r="V59" i="1" s="1"/>
  <c r="K59" i="1" s="1"/>
  <c r="G59" i="1" s="1"/>
  <c r="U62" i="1"/>
  <c r="V62" i="1" s="1" a="1"/>
  <c r="V62" i="1" s="1"/>
  <c r="K62" i="1" s="1"/>
  <c r="G62" i="1" s="1"/>
  <c r="U93" i="1"/>
  <c r="V93" i="1" s="1" a="1"/>
  <c r="V93" i="1" s="1"/>
  <c r="K93" i="1" s="1"/>
  <c r="G93" i="1" s="1"/>
  <c r="U10" i="1"/>
  <c r="V10" i="1" s="1" a="1"/>
  <c r="V10" i="1" s="1"/>
  <c r="K10" i="1" s="1"/>
  <c r="G10" i="1" s="1"/>
  <c r="U37" i="1"/>
  <c r="V37" i="1" s="1" a="1"/>
  <c r="V37" i="1" s="1"/>
  <c r="K37" i="1" s="1"/>
  <c r="G37" i="1" s="1"/>
  <c r="U31" i="1"/>
  <c r="V31" i="1" s="1" a="1"/>
  <c r="V31" i="1" s="1"/>
  <c r="K31" i="1" s="1"/>
  <c r="G31" i="1" s="1"/>
  <c r="U80" i="1"/>
  <c r="V80" i="1" s="1" a="1"/>
  <c r="V80" i="1" s="1"/>
  <c r="K80" i="1" s="1"/>
  <c r="G80" i="1" s="1"/>
  <c r="U52" i="1"/>
  <c r="V52" i="1" s="1" a="1"/>
  <c r="V52" i="1" s="1"/>
  <c r="K52" i="1" s="1"/>
  <c r="G52" i="1" s="1"/>
  <c r="U104" i="1"/>
  <c r="V104" i="1" s="1" a="1"/>
  <c r="V104" i="1" s="1"/>
  <c r="K104" i="1" s="1"/>
  <c r="G104" i="1" s="1"/>
  <c r="U98" i="1"/>
  <c r="V98" i="1" s="1" a="1"/>
  <c r="V98" i="1" s="1"/>
  <c r="K98" i="1" s="1"/>
  <c r="G98" i="1" s="1"/>
  <c r="U38" i="1"/>
  <c r="U71" i="1"/>
  <c r="U74" i="1"/>
  <c r="V74" i="1" s="1" a="1"/>
  <c r="V74" i="1" s="1"/>
  <c r="K74" i="1" s="1"/>
  <c r="G74" i="1" s="1"/>
  <c r="U8" i="1"/>
  <c r="V8" i="1" s="1" a="1"/>
  <c r="V8" i="1" s="1"/>
  <c r="K8" i="1" s="1"/>
  <c r="G8" i="1" s="1"/>
  <c r="U103" i="1"/>
  <c r="V103" i="1" s="1" a="1"/>
  <c r="V103" i="1" s="1"/>
  <c r="K103" i="1" s="1"/>
  <c r="G103" i="1" s="1"/>
  <c r="U28" i="1"/>
  <c r="V28" i="1" s="1" a="1"/>
  <c r="V28" i="1" s="1"/>
  <c r="K28" i="1" s="1"/>
  <c r="G28" i="1" s="1"/>
  <c r="U54" i="1"/>
  <c r="V54" i="1" s="1" a="1"/>
  <c r="V54" i="1" s="1"/>
  <c r="K54" i="1" s="1"/>
  <c r="G54" i="1" s="1"/>
  <c r="U90" i="1"/>
  <c r="V90" i="1" s="1" a="1"/>
  <c r="V90" i="1" s="1"/>
  <c r="K90" i="1" s="1"/>
  <c r="G90" i="1" s="1"/>
  <c r="U91" i="1"/>
  <c r="V91" i="1" s="1" a="1"/>
  <c r="V91" i="1" s="1"/>
  <c r="K91" i="1" s="1"/>
  <c r="G91" i="1" s="1"/>
  <c r="U94" i="1"/>
  <c r="V94" i="1" s="1" a="1"/>
  <c r="V94" i="1" s="1"/>
  <c r="K94" i="1" s="1"/>
  <c r="G94" i="1" s="1"/>
  <c r="U100" i="1"/>
  <c r="V100" i="1" s="1" a="1"/>
  <c r="V100" i="1" s="1"/>
  <c r="K100" i="1" s="1"/>
  <c r="G100" i="1" s="1"/>
  <c r="U55" i="1"/>
  <c r="V55" i="1" s="1" a="1"/>
  <c r="V55" i="1" s="1"/>
  <c r="K55" i="1" s="1"/>
  <c r="G55" i="1" s="1"/>
  <c r="U45" i="1"/>
  <c r="V45" i="1" s="1" a="1"/>
  <c r="V45" i="1" s="1"/>
  <c r="K45" i="1" s="1"/>
  <c r="G45" i="1" s="1"/>
  <c r="T106" i="1"/>
  <c r="S106" i="1"/>
  <c r="T102" i="1"/>
  <c r="S102" i="1"/>
  <c r="T105" i="1"/>
  <c r="S105" i="1"/>
  <c r="V38" i="1" l="1" a="1"/>
  <c r="V38" i="1" s="1"/>
  <c r="K38" i="1" s="1"/>
  <c r="G38" i="1" s="1"/>
  <c r="U102" i="1"/>
  <c r="V102" i="1" s="1" a="1"/>
  <c r="V102" i="1" s="1"/>
  <c r="K102" i="1" s="1"/>
  <c r="G102" i="1" s="1"/>
  <c r="U105" i="1"/>
  <c r="V105" i="1" s="1" a="1"/>
  <c r="V105" i="1" s="1"/>
  <c r="K105" i="1" s="1"/>
  <c r="G105" i="1" s="1"/>
  <c r="U106" i="1"/>
  <c r="V106" i="1" s="1" a="1"/>
  <c r="V106" i="1" s="1"/>
  <c r="K106" i="1" s="1"/>
  <c r="G10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<sst xmlns="http://schemas.openxmlformats.org/spreadsheetml/2006/main" count="50" uniqueCount="43">
  <si>
    <t>a</t>
  </si>
  <si>
    <t>z0</t>
  </si>
  <si>
    <t>z1</t>
  </si>
  <si>
    <t>a'</t>
  </si>
  <si>
    <t>esubz0</t>
  </si>
  <si>
    <t>esubz1</t>
  </si>
  <si>
    <t>n</t>
  </si>
  <si>
    <t>ugamma</t>
  </si>
  <si>
    <t>ugamma'</t>
  </si>
  <si>
    <t>select gamma</t>
  </si>
  <si>
    <t>Internal calculations for the Generalized Incomplete Gamma</t>
  </si>
  <si>
    <t>b</t>
  </si>
  <si>
    <t>c</t>
  </si>
  <si>
    <t>alpha</t>
  </si>
  <si>
    <t>V0</t>
  </si>
  <si>
    <t>K0</t>
  </si>
  <si>
    <t>K'0</t>
  </si>
  <si>
    <t>K''0</t>
  </si>
  <si>
    <t>K'inf</t>
  </si>
  <si>
    <t>P0</t>
  </si>
  <si>
    <t>V</t>
  </si>
  <si>
    <t>alpha+n</t>
  </si>
  <si>
    <t>gamma</t>
  </si>
  <si>
    <t>Input Parameters</t>
  </si>
  <si>
    <t>Derived constants</t>
  </si>
  <si>
    <t xml:space="preserve">d </t>
  </si>
  <si>
    <t>Values</t>
  </si>
  <si>
    <t>Volumes</t>
  </si>
  <si>
    <t>Pressures (Pa)</t>
  </si>
  <si>
    <t>Vmax</t>
  </si>
  <si>
    <t>Vmin</t>
  </si>
  <si>
    <t>id</t>
  </si>
  <si>
    <t>Plotting bounds</t>
  </si>
  <si>
    <t>It currently has a value of</t>
  </si>
  <si>
    <t>We expect -K''0 K_0 to</t>
  </si>
  <si>
    <t>have a value of around 1-10</t>
  </si>
  <si>
    <t>If n is highlighted, either</t>
  </si>
  <si>
    <t xml:space="preserve">you need to make K''0 </t>
  </si>
  <si>
    <t xml:space="preserve">more negative or extend </t>
  </si>
  <si>
    <t xml:space="preserve">the gamma calculations </t>
  </si>
  <si>
    <t>(add more a' and ugamma'</t>
  </si>
  <si>
    <t>columns, and expand the</t>
  </si>
  <si>
    <t>formula range in Column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</si>
</sst>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1" fontId="0" fillId="0" borderId="0" xfId="0" applyNumberFormat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11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11" fontId="0" fillId="2" borderId="4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" xfId="0" applyFill="1" applyBorder="1"/>
    <xf numFmtId="11" fontId="0" fillId="4" borderId="2" xfId="0" applyNumberForma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2" fillId="3" borderId="0" xfId="0" applyFont="1" applyFill="1"/>
    <xf numFmtId="0" fontId="0" fillId="2" borderId="0" xfId="0" applyFill="1" applyAlignment="1">
      <alignment horizontal="left"/>
    </xf>
    <xf numFmtId="11" fontId="0" fillId="2" borderId="0" xfId="0" applyNumberFormat="1" applyFill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'SPOCK EoS'!$H$1:$H$4</c:f>
              <c:strCache>
                <c:ptCount val="4"/>
                <c:pt idx="3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'SPOCK EoS'!$G$5:$G$103</c:f>
              <c:numCache>
                <c:formatCode>0.00E+00</c:formatCode>
                <c:ptCount val="99"/>
                <c:pt idx="1">
                  <c:v>-19279025757.802742</c:v>
                </c:pt>
                <c:pt idx="2">
                  <c:v>-18861507278.901997</c:v>
                </c:pt>
                <c:pt idx="3">
                  <c:v>-18430843498.180122</c:v>
                </c:pt>
                <c:pt idx="4">
                  <c:v>-17986565624.357182</c:v>
                </c:pt>
                <c:pt idx="5">
                  <c:v>-17528185994.788086</c:v>
                </c:pt>
                <c:pt idx="6">
                  <c:v>-17055197222.245821</c:v>
                </c:pt>
                <c:pt idx="7">
                  <c:v>-16567071298.568659</c:v>
                </c:pt>
                <c:pt idx="8">
                  <c:v>-16063258652.881626</c:v>
                </c:pt>
                <c:pt idx="9">
                  <c:v>-15543187161.707148</c:v>
                </c:pt>
                <c:pt idx="10">
                  <c:v>-15006261108.342617</c:v>
                </c:pt>
                <c:pt idx="11">
                  <c:v>-14451860088.540678</c:v>
                </c:pt>
                <c:pt idx="12">
                  <c:v>-13879337859.480583</c:v>
                </c:pt>
                <c:pt idx="13">
                  <c:v>-13288021128.702633</c:v>
                </c:pt>
                <c:pt idx="14">
                  <c:v>-12677208279.572075</c:v>
                </c:pt>
                <c:pt idx="15">
                  <c:v>-12046168029.558968</c:v>
                </c:pt>
                <c:pt idx="16">
                  <c:v>-11394138017.422886</c:v>
                </c:pt>
                <c:pt idx="17">
                  <c:v>-10720323315.035936</c:v>
                </c:pt>
                <c:pt idx="18">
                  <c:v>-10023894859.495911</c:v>
                </c:pt>
                <c:pt idx="19">
                  <c:v>-9303987800.6767845</c:v>
                </c:pt>
                <c:pt idx="20">
                  <c:v>-8559699759.2008238</c:v>
                </c:pt>
                <c:pt idx="21">
                  <c:v>-7790088989.4053373</c:v>
                </c:pt>
                <c:pt idx="22">
                  <c:v>-6994172441.5427036</c:v>
                </c:pt>
                <c:pt idx="23">
                  <c:v>-6170923717.0726957</c:v>
                </c:pt>
                <c:pt idx="24">
                  <c:v>-5319270910.498888</c:v>
                </c:pt>
                <c:pt idx="25">
                  <c:v>-4438094330.6408319</c:v>
                </c:pt>
                <c:pt idx="26">
                  <c:v>-3526224094.0223002</c:v>
                </c:pt>
                <c:pt idx="27">
                  <c:v>-2582437582.1712694</c:v>
                </c:pt>
                <c:pt idx="28">
                  <c:v>-1605456754.4517858</c:v>
                </c:pt>
                <c:pt idx="29">
                  <c:v>-593945307.10574448</c:v>
                </c:pt>
                <c:pt idx="30">
                  <c:v>453494331.12017363</c:v>
                </c:pt>
                <c:pt idx="31">
                  <c:v>1538324177.4340081</c:v>
                </c:pt>
                <c:pt idx="32">
                  <c:v>2662074058.6489787</c:v>
                </c:pt>
                <c:pt idx="33">
                  <c:v>3826345172.0897064</c:v>
                </c:pt>
                <c:pt idx="34">
                  <c:v>5032813856.7181587</c:v>
                </c:pt>
                <c:pt idx="35">
                  <c:v>6283235588.276083</c:v>
                </c:pt>
                <c:pt idx="36">
                  <c:v>7579449213.2473822</c:v>
                </c:pt>
                <c:pt idx="37">
                  <c:v>8923381437.6956215</c:v>
                </c:pt>
                <c:pt idx="38">
                  <c:v>10317051588.007763</c:v>
                </c:pt>
                <c:pt idx="39">
                  <c:v>11762576661.959093</c:v>
                </c:pt>
                <c:pt idx="40">
                  <c:v>13262176689.895237</c:v>
                </c:pt>
                <c:pt idx="41">
                  <c:v>14818180427.286352</c:v>
                </c:pt>
                <c:pt idx="42">
                  <c:v>16433031401.526558</c:v>
                </c:pt>
                <c:pt idx="43">
                  <c:v>18109294337.680046</c:v>
                </c:pt>
                <c:pt idx="44">
                  <c:v>19849661989.587547</c:v>
                </c:pt>
                <c:pt idx="45">
                  <c:v>21656962405.108341</c:v>
                </c:pt>
                <c:pt idx="46">
                  <c:v>23534166656.192291</c:v>
                </c:pt>
                <c:pt idx="47">
                  <c:v>25484397067.166279</c:v>
                </c:pt>
                <c:pt idx="48">
                  <c:v>27510935977.062386</c:v>
                </c:pt>
                <c:pt idx="49">
                  <c:v>29617235074.903019</c:v>
                </c:pt>
                <c:pt idx="50">
                  <c:v>31806925349.758564</c:v>
                </c:pt>
                <c:pt idx="51">
                  <c:v>34083827700.979328</c:v>
                </c:pt>
                <c:pt idx="52">
                  <c:v>36451964257.663513</c:v>
                </c:pt>
                <c:pt idx="53">
                  <c:v>38915570460.439613</c:v>
                </c:pt>
                <c:pt idx="54">
                  <c:v>41479107963.083748</c:v>
                </c:pt>
                <c:pt idx="55">
                  <c:v>44147278416.379723</c:v>
                </c:pt>
                <c:pt idx="56">
                  <c:v>46925038201.745667</c:v>
                </c:pt>
                <c:pt idx="57">
                  <c:v>49817614188.173386</c:v>
                </c:pt>
                <c:pt idx="58">
                  <c:v>52830520591.991722</c:v>
                </c:pt>
                <c:pt idx="59">
                  <c:v>55969577026.240036</c:v>
                </c:pt>
                <c:pt idx="60">
                  <c:v>59240927833.736336</c:v>
                </c:pt>
                <c:pt idx="61">
                  <c:v>62651062806.294548</c:v>
                </c:pt>
                <c:pt idx="62">
                  <c:v>66206839401.762802</c:v>
                </c:pt>
                <c:pt idx="63">
                  <c:v>69915506580.457123</c:v>
                </c:pt>
                <c:pt idx="64">
                  <c:v>73784730393.474457</c:v>
                </c:pt>
                <c:pt idx="65">
                  <c:v>77822621467.712738</c:v>
                </c:pt>
                <c:pt idx="66">
                  <c:v>82037764545.486099</c:v>
                </c:pt>
                <c:pt idx="67">
                  <c:v>86439250251.486954</c:v>
                </c:pt>
                <c:pt idx="68">
                  <c:v>91036709275.837067</c:v>
                </c:pt>
                <c:pt idx="69">
                  <c:v>95840349180.03949</c:v>
                </c:pt>
                <c:pt idx="70">
                  <c:v>100860994052.1443</c:v>
                </c:pt>
                <c:pt idx="71">
                  <c:v>106110127259.43358</c:v>
                </c:pt>
                <c:pt idx="72">
                  <c:v>111599937570.97115</c:v>
                </c:pt>
                <c:pt idx="73">
                  <c:v>117343368949.06604</c:v>
                </c:pt>
                <c:pt idx="74">
                  <c:v>123354174338.40419</c:v>
                </c:pt>
                <c:pt idx="75">
                  <c:v>129646973814.47267</c:v>
                </c:pt>
                <c:pt idx="76">
                  <c:v>136237317489.38876</c:v>
                </c:pt>
                <c:pt idx="77">
                  <c:v>143141753613.91882</c:v>
                </c:pt>
                <c:pt idx="78">
                  <c:v>150377902359.72733</c:v>
                </c:pt>
                <c:pt idx="79">
                  <c:v>157964535816.14011</c:v>
                </c:pt>
                <c:pt idx="80">
                  <c:v>165921664792.12268</c:v>
                </c:pt>
                <c:pt idx="81">
                  <c:v>174270633076.77246</c:v>
                </c:pt>
                <c:pt idx="82">
                  <c:v>183034219881.84637</c:v>
                </c:pt>
                <c:pt idx="83">
                  <c:v>192236751268.40723</c:v>
                </c:pt>
                <c:pt idx="84">
                  <c:v>201904221447.66324</c:v>
                </c:pt>
                <c:pt idx="85">
                  <c:v>212064424944.68106</c:v>
                </c:pt>
                <c:pt idx="86">
                  <c:v>222747100724.69247</c:v>
                </c:pt>
                <c:pt idx="87">
                  <c:v>233984089506.29611</c:v>
                </c:pt>
                <c:pt idx="88">
                  <c:v>245809505626.17783</c:v>
                </c:pt>
                <c:pt idx="89">
                  <c:v>258259924978.45935</c:v>
                </c:pt>
                <c:pt idx="90">
                  <c:v>271374590730.26132</c:v>
                </c:pt>
                <c:pt idx="91">
                  <c:v>285195638717.1283</c:v>
                </c:pt>
                <c:pt idx="92">
                  <c:v>299768344650.77771</c:v>
                </c:pt>
                <c:pt idx="93">
                  <c:v>315141395530.56421</c:v>
                </c:pt>
                <c:pt idx="94">
                  <c:v>331367187944.67487</c:v>
                </c:pt>
                <c:pt idx="95">
                  <c:v>348502156281.40424</c:v>
                </c:pt>
                <c:pt idx="96">
                  <c:v>366607134252.07947</c:v>
                </c:pt>
                <c:pt idx="97">
                  <c:v>385747753561.60468</c:v>
                </c:pt>
                <c:pt idx="98">
                  <c:v>405994884059.11774</c:v>
                </c:pt>
              </c:numCache>
            </c:numRef>
          </c:xVal>
          <c:yVal>
            <c:numRef>
              <c:f>'SPOCK EoS'!$H$5:$H$103</c:f>
              <c:numCache>
                <c:formatCode>General</c:formatCode>
                <c:ptCount val="99"/>
                <c:pt idx="1">
                  <c:v>1.2</c:v>
                </c:pt>
                <c:pt idx="2">
                  <c:v>1.1930000000000001</c:v>
                </c:pt>
                <c:pt idx="3">
                  <c:v>1.1859999999999999</c:v>
                </c:pt>
                <c:pt idx="4">
                  <c:v>1.179</c:v>
                </c:pt>
                <c:pt idx="5">
                  <c:v>1.1719999999999999</c:v>
                </c:pt>
                <c:pt idx="6">
                  <c:v>1.165</c:v>
                </c:pt>
                <c:pt idx="7">
                  <c:v>1.1579999999999999</c:v>
                </c:pt>
                <c:pt idx="8">
                  <c:v>1.151</c:v>
                </c:pt>
                <c:pt idx="9">
                  <c:v>1.1439999999999999</c:v>
                </c:pt>
                <c:pt idx="10">
                  <c:v>1.137</c:v>
                </c:pt>
                <c:pt idx="11">
                  <c:v>1.1299999999999999</c:v>
                </c:pt>
                <c:pt idx="12">
                  <c:v>1.123</c:v>
                </c:pt>
                <c:pt idx="13">
                  <c:v>1.1159999999999999</c:v>
                </c:pt>
                <c:pt idx="14">
                  <c:v>1.109</c:v>
                </c:pt>
                <c:pt idx="15">
                  <c:v>1.1019999999999999</c:v>
                </c:pt>
                <c:pt idx="16">
                  <c:v>1.095</c:v>
                </c:pt>
                <c:pt idx="17">
                  <c:v>1.0880000000000001</c:v>
                </c:pt>
                <c:pt idx="18">
                  <c:v>1.081</c:v>
                </c:pt>
                <c:pt idx="19">
                  <c:v>1.0739999999999998</c:v>
                </c:pt>
                <c:pt idx="20">
                  <c:v>1.0669999999999999</c:v>
                </c:pt>
                <c:pt idx="21">
                  <c:v>1.06</c:v>
                </c:pt>
                <c:pt idx="22">
                  <c:v>1.0529999999999999</c:v>
                </c:pt>
                <c:pt idx="23">
                  <c:v>1.046</c:v>
                </c:pt>
                <c:pt idx="24">
                  <c:v>1.0389999999999999</c:v>
                </c:pt>
                <c:pt idx="25">
                  <c:v>1.032</c:v>
                </c:pt>
                <c:pt idx="26">
                  <c:v>1.0249999999999999</c:v>
                </c:pt>
                <c:pt idx="27">
                  <c:v>1.018</c:v>
                </c:pt>
                <c:pt idx="28">
                  <c:v>1.0109999999999999</c:v>
                </c:pt>
                <c:pt idx="29">
                  <c:v>1.004</c:v>
                </c:pt>
                <c:pt idx="30">
                  <c:v>0.997</c:v>
                </c:pt>
                <c:pt idx="31">
                  <c:v>0.99</c:v>
                </c:pt>
                <c:pt idx="32">
                  <c:v>0.98299999999999998</c:v>
                </c:pt>
                <c:pt idx="33">
                  <c:v>0.97599999999999998</c:v>
                </c:pt>
                <c:pt idx="34">
                  <c:v>0.96899999999999997</c:v>
                </c:pt>
                <c:pt idx="35">
                  <c:v>0.96199999999999997</c:v>
                </c:pt>
                <c:pt idx="36">
                  <c:v>0.95499999999999996</c:v>
                </c:pt>
                <c:pt idx="37">
                  <c:v>0.94799999999999995</c:v>
                </c:pt>
                <c:pt idx="38">
                  <c:v>0.94099999999999995</c:v>
                </c:pt>
                <c:pt idx="39">
                  <c:v>0.93399999999999994</c:v>
                </c:pt>
                <c:pt idx="40">
                  <c:v>0.92700000000000005</c:v>
                </c:pt>
                <c:pt idx="41">
                  <c:v>0.91999999999999993</c:v>
                </c:pt>
                <c:pt idx="42">
                  <c:v>0.91300000000000003</c:v>
                </c:pt>
                <c:pt idx="43">
                  <c:v>0.90599999999999992</c:v>
                </c:pt>
                <c:pt idx="44">
                  <c:v>0.89900000000000002</c:v>
                </c:pt>
                <c:pt idx="45">
                  <c:v>0.8919999999999999</c:v>
                </c:pt>
                <c:pt idx="46">
                  <c:v>0.88500000000000001</c:v>
                </c:pt>
                <c:pt idx="47">
                  <c:v>0.878</c:v>
                </c:pt>
                <c:pt idx="48">
                  <c:v>0.871</c:v>
                </c:pt>
                <c:pt idx="49">
                  <c:v>0.86399999999999999</c:v>
                </c:pt>
                <c:pt idx="50">
                  <c:v>0.85699999999999998</c:v>
                </c:pt>
                <c:pt idx="51">
                  <c:v>0.85</c:v>
                </c:pt>
                <c:pt idx="52">
                  <c:v>0.84299999999999997</c:v>
                </c:pt>
                <c:pt idx="53">
                  <c:v>0.83599999999999997</c:v>
                </c:pt>
                <c:pt idx="54">
                  <c:v>0.82899999999999996</c:v>
                </c:pt>
                <c:pt idx="55">
                  <c:v>0.82200000000000006</c:v>
                </c:pt>
                <c:pt idx="56">
                  <c:v>0.81499999999999995</c:v>
                </c:pt>
                <c:pt idx="57">
                  <c:v>0.80800000000000005</c:v>
                </c:pt>
                <c:pt idx="58">
                  <c:v>0.80099999999999993</c:v>
                </c:pt>
                <c:pt idx="59">
                  <c:v>0.79400000000000004</c:v>
                </c:pt>
                <c:pt idx="60">
                  <c:v>0.78699999999999992</c:v>
                </c:pt>
                <c:pt idx="61">
                  <c:v>0.78</c:v>
                </c:pt>
                <c:pt idx="62">
                  <c:v>0.77300000000000002</c:v>
                </c:pt>
                <c:pt idx="63">
                  <c:v>0.76600000000000001</c:v>
                </c:pt>
                <c:pt idx="64">
                  <c:v>0.75900000000000001</c:v>
                </c:pt>
                <c:pt idx="65">
                  <c:v>0.752</c:v>
                </c:pt>
                <c:pt idx="66">
                  <c:v>0.74499999999999988</c:v>
                </c:pt>
                <c:pt idx="67">
                  <c:v>0.73799999999999999</c:v>
                </c:pt>
                <c:pt idx="68">
                  <c:v>0.73099999999999998</c:v>
                </c:pt>
                <c:pt idx="69">
                  <c:v>0.72399999999999998</c:v>
                </c:pt>
                <c:pt idx="70">
                  <c:v>0.71699999999999997</c:v>
                </c:pt>
                <c:pt idx="71">
                  <c:v>0.71</c:v>
                </c:pt>
                <c:pt idx="72">
                  <c:v>0.70300000000000007</c:v>
                </c:pt>
                <c:pt idx="73">
                  <c:v>0.69599999999999995</c:v>
                </c:pt>
                <c:pt idx="74">
                  <c:v>0.68900000000000006</c:v>
                </c:pt>
                <c:pt idx="75">
                  <c:v>0.68199999999999994</c:v>
                </c:pt>
                <c:pt idx="76">
                  <c:v>0.67499999999999993</c:v>
                </c:pt>
                <c:pt idx="77">
                  <c:v>0.66800000000000004</c:v>
                </c:pt>
                <c:pt idx="78">
                  <c:v>0.66099999999999992</c:v>
                </c:pt>
                <c:pt idx="79">
                  <c:v>0.65400000000000003</c:v>
                </c:pt>
                <c:pt idx="80">
                  <c:v>0.64700000000000002</c:v>
                </c:pt>
                <c:pt idx="81">
                  <c:v>0.6399999999999999</c:v>
                </c:pt>
                <c:pt idx="82">
                  <c:v>0.63300000000000001</c:v>
                </c:pt>
                <c:pt idx="83">
                  <c:v>0.626</c:v>
                </c:pt>
                <c:pt idx="84">
                  <c:v>0.61899999999999999</c:v>
                </c:pt>
                <c:pt idx="85">
                  <c:v>0.61199999999999999</c:v>
                </c:pt>
                <c:pt idx="86">
                  <c:v>0.60499999999999998</c:v>
                </c:pt>
                <c:pt idx="87">
                  <c:v>0.59799999999999998</c:v>
                </c:pt>
                <c:pt idx="88">
                  <c:v>0.59099999999999997</c:v>
                </c:pt>
                <c:pt idx="89">
                  <c:v>0.58399999999999996</c:v>
                </c:pt>
                <c:pt idx="90">
                  <c:v>0.57699999999999996</c:v>
                </c:pt>
                <c:pt idx="91">
                  <c:v>0.57000000000000006</c:v>
                </c:pt>
                <c:pt idx="92">
                  <c:v>0.56299999999999994</c:v>
                </c:pt>
                <c:pt idx="93">
                  <c:v>0.55600000000000005</c:v>
                </c:pt>
                <c:pt idx="94">
                  <c:v>0.54900000000000004</c:v>
                </c:pt>
                <c:pt idx="95">
                  <c:v>0.54200000000000004</c:v>
                </c:pt>
                <c:pt idx="96">
                  <c:v>0.53499999999999992</c:v>
                </c:pt>
                <c:pt idx="97">
                  <c:v>0.52800000000000002</c:v>
                </c:pt>
                <c:pt idx="98">
                  <c:v>0.52100000000000002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C6-D948-A019-4022A7638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674240"/>
        <c:axId val="1908133600"/>
      </c:scatterChart>
      <c:valAx>
        <c:axId val="19166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Pressure</a:t>
                </a:r>
                <a:r>
                  <a:rPr lang="en-GB" baseline="0"/>
                  <a:t>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133600"/>
        <c:crossesAt val="1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9081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6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120650</xdr:colOff>
      <xdr:row>7</xdr:row>
      <xdr:rowOff>165100</xdr:rowOff>
    </xdr:from>
    <xdr:to>
      <xdr:col>13</xdr:col>
      <xdr:colOff>431800</xdr:colOff>
      <xdr:row>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13A061-E204-18DC-4529-501D0C0DC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CE5E-D15E-F04C-9544-91791D128317}">
  <dimension ref="B3:V110"/>
  <sheetViews>
    <sheetView tabSelected="1" topLeftCell="A4" workbookViewId="0">
      <selection activeCell="C8" sqref="C8"/>
    </sheetView>
  </sheetViews>
  <sheetFormatPr baseColWidth="10" defaultRowHeight="16" x14ac:dyDescent="0.2"/>
  <cols>
    <col min="2" max="2" width="25.33203125" customWidth="1"/>
    <col min="3" max="3" width="23" customWidth="1"/>
    <col min="7" max="7" width="13" customWidth="1"/>
    <col min="11" max="11" width="14.33203125" customWidth="1"/>
    <col min="14" max="14" width="11.83203125" bestFit="1" customWidth="1"/>
    <col min="26" max="26" width="12.1640625" bestFit="1" customWidth="1"/>
  </cols>
  <sheetData>
    <row r="3" spans="2:22" x14ac:dyDescent="0.2">
      <c r="L3" t="s">
        <v>10</v>
      </c>
    </row>
    <row r="4" spans="2:22" ht="17" thickBot="1" x14ac:dyDescent="0.25">
      <c r="E4" t="s">
        <v>31</v>
      </c>
      <c r="F4" t="s">
        <v>27</v>
      </c>
      <c r="G4" t="s">
        <v>28</v>
      </c>
      <c r="H4" t="s">
        <v>20</v>
      </c>
      <c r="J4" t="s">
        <v>1</v>
      </c>
      <c r="K4" t="s">
        <v>22</v>
      </c>
      <c r="L4" t="s">
        <v>4</v>
      </c>
      <c r="M4" t="s">
        <v>7</v>
      </c>
      <c r="N4" t="s">
        <v>3</v>
      </c>
      <c r="O4" t="s">
        <v>8</v>
      </c>
      <c r="P4" t="s">
        <v>3</v>
      </c>
      <c r="Q4" t="s">
        <v>8</v>
      </c>
      <c r="R4" t="s">
        <v>3</v>
      </c>
      <c r="S4" t="s">
        <v>8</v>
      </c>
      <c r="T4" t="s">
        <v>3</v>
      </c>
      <c r="U4" t="s">
        <v>8</v>
      </c>
      <c r="V4" t="s">
        <v>9</v>
      </c>
    </row>
    <row r="5" spans="2:22" ht="17" thickBot="1" x14ac:dyDescent="0.25">
      <c r="B5" s="9" t="s">
        <v>32</v>
      </c>
      <c r="C5" s="10"/>
    </row>
    <row r="6" spans="2:22" ht="17" thickTop="1" x14ac:dyDescent="0.2">
      <c r="B6" s="11" t="s">
        <v>29</v>
      </c>
      <c r="C6" s="12">
        <v>1.2</v>
      </c>
      <c r="D6" s="1"/>
      <c r="E6">
        <v>0</v>
      </c>
      <c r="F6">
        <f t="shared" ref="F6:F37" si="0">$C$6 + E6*($C$7-$C$6)/100</f>
        <v>1.2</v>
      </c>
      <c r="G6" s="1">
        <f t="shared" ref="G6:G37" si="1">$C$10 + $C$22*K6</f>
        <v>-19279025757.802742</v>
      </c>
      <c r="H6">
        <f>F6</f>
        <v>1.2</v>
      </c>
      <c r="J6" s="1">
        <f t="shared" ref="J6:J37" si="2">$C$20*(F6/$C$11)^$C$19</f>
        <v>3.0574169350539737</v>
      </c>
      <c r="K6">
        <f t="shared" ref="K6:K37" si="3">IF($C$26 &lt;= -1, EXP(GAMMALN($C$24)) * (GAMMADIST($C$25, $C$24, 1, TRUE) - GAMMADIST(J6, $C$24, 1, TRUE)), V6)</f>
        <v>-4.8980374658052193E-4</v>
      </c>
      <c r="L6">
        <f>EXP(-J6)</f>
        <v>4.7008965739296242E-2</v>
      </c>
      <c r="M6">
        <f t="shared" ref="M6:M37" si="4">IF($C$26&gt;-1,EXP(GAMMALN($C$28))*(GAMMADIST($C$25,$C$28,1,TRUE)-GAMMADIST(J6,$C$28,1,TRUE)),"")</f>
        <v>-1.1191802662262221E-2</v>
      </c>
      <c r="N6">
        <f t="shared" ref="N6:N37" si="5">$C$28-1</f>
        <v>-0.66666666666666652</v>
      </c>
      <c r="O6">
        <f t="shared" ref="O6:O37" si="6">IF($C$26+N6&gt;0, (M6 + ($C$25^N6)*$C$27 - ($J6^N6)*$L6)/N6, "")</f>
        <v>-3.9379909402722469E-3</v>
      </c>
      <c r="P6">
        <f>N6-1</f>
        <v>-1.6666666666666665</v>
      </c>
      <c r="Q6">
        <f t="shared" ref="Q6:Q37" si="7">IF($C$26+P6&gt;0, (O6 + ($C$25^P6)*$C$27 - ($J6^P6)*$L6)/P6, "")</f>
        <v>-1.3877685640502891E-3</v>
      </c>
      <c r="R6">
        <f>P6-1</f>
        <v>-2.6666666666666665</v>
      </c>
      <c r="S6">
        <f t="shared" ref="S6:S37" si="8">IF($C$26+R6&gt;0, (Q6 + ($C$25^R6)*$C$27 - ($J6^R6)*$L6)/R6, "")</f>
        <v>-4.8980374658052193E-4</v>
      </c>
      <c r="T6">
        <f>R6-1</f>
        <v>-3.6666666666666665</v>
      </c>
      <c r="U6" t="str">
        <f t="shared" ref="U6:U37" si="9">IF($C$26+T6&gt;0, (S6 + ($C$25^T6)*$C$27 - ($J6^T6)*$L6)/T6, "")</f>
        <v/>
      </c>
      <c r="V6" cm="1">
        <f t="array" ref="V6">INDEX(M6:U6, 1, 1+$C$26*2)</f>
        <v>-4.8980374658052193E-4</v>
      </c>
    </row>
    <row r="7" spans="2:22" ht="17" thickBot="1" x14ac:dyDescent="0.25">
      <c r="B7" s="13" t="s">
        <v>30</v>
      </c>
      <c r="C7" s="14">
        <v>0.5</v>
      </c>
      <c r="E7">
        <v>1</v>
      </c>
      <c r="F7">
        <f t="shared" si="0"/>
        <v>1.1930000000000001</v>
      </c>
      <c r="G7" s="1">
        <f t="shared" si="1"/>
        <v>-18861507278.901997</v>
      </c>
      <c r="H7">
        <f t="shared" ref="H7:H70" si="10">F7</f>
        <v>1.1930000000000001</v>
      </c>
      <c r="J7" s="1">
        <f t="shared" si="2"/>
        <v>3.0440309587001551</v>
      </c>
      <c r="K7">
        <f t="shared" si="3"/>
        <v>-4.7919630940721451E-4</v>
      </c>
      <c r="L7">
        <f t="shared" ref="L7:L8" si="11">EXP(-J7)</f>
        <v>4.7642457134231993E-2</v>
      </c>
      <c r="M7">
        <f t="shared" si="4"/>
        <v>-1.089063575428072E-2</v>
      </c>
      <c r="N7">
        <f t="shared" si="5"/>
        <v>-0.66666666666666652</v>
      </c>
      <c r="O7">
        <f t="shared" si="6"/>
        <v>-3.8392703766822476E-3</v>
      </c>
      <c r="P7">
        <f t="shared" ref="P7:P8" si="12">N7-1</f>
        <v>-1.6666666666666665</v>
      </c>
      <c r="Q7">
        <f t="shared" si="7"/>
        <v>-1.3554085502066452E-3</v>
      </c>
      <c r="R7">
        <f t="shared" ref="R7:R8" si="13">P7-1</f>
        <v>-2.6666666666666665</v>
      </c>
      <c r="S7">
        <f t="shared" si="8"/>
        <v>-4.7919630940721451E-4</v>
      </c>
      <c r="T7">
        <f t="shared" ref="T7:T8" si="14">R7-1</f>
        <v>-3.6666666666666665</v>
      </c>
      <c r="U7" t="str">
        <f t="shared" si="9"/>
        <v/>
      </c>
      <c r="V7" cm="1">
        <f t="array" ref="V7">INDEX(M7:U7, 1, 1+$C$26*2)</f>
        <v>-4.7919630940721451E-4</v>
      </c>
    </row>
    <row r="8" spans="2:22" ht="17" thickBot="1" x14ac:dyDescent="0.25">
      <c r="D8" s="1"/>
      <c r="E8">
        <v>2</v>
      </c>
      <c r="F8">
        <f t="shared" si="0"/>
        <v>1.1859999999999999</v>
      </c>
      <c r="G8" s="1">
        <f t="shared" si="1"/>
        <v>-18430843498.180122</v>
      </c>
      <c r="H8">
        <f t="shared" si="10"/>
        <v>1.1859999999999999</v>
      </c>
      <c r="J8" s="1">
        <f t="shared" si="2"/>
        <v>3.0306253320531642</v>
      </c>
      <c r="K8">
        <f t="shared" si="3"/>
        <v>-4.6825490387025792E-4</v>
      </c>
      <c r="L8">
        <f t="shared" si="11"/>
        <v>4.8285434253587507E-2</v>
      </c>
      <c r="M8">
        <f t="shared" si="4"/>
        <v>-1.0584061136966375E-2</v>
      </c>
      <c r="N8">
        <f t="shared" si="5"/>
        <v>-0.66666666666666652</v>
      </c>
      <c r="O8">
        <f t="shared" si="6"/>
        <v>-3.7383339800513412E-3</v>
      </c>
      <c r="P8">
        <f t="shared" si="12"/>
        <v>-1.6666666666666665</v>
      </c>
      <c r="Q8">
        <f t="shared" si="7"/>
        <v>-1.3221762728816892E-3</v>
      </c>
      <c r="R8">
        <f t="shared" si="13"/>
        <v>-2.6666666666666665</v>
      </c>
      <c r="S8">
        <f t="shared" si="8"/>
        <v>-4.6825490387025792E-4</v>
      </c>
      <c r="T8">
        <f t="shared" si="14"/>
        <v>-3.6666666666666665</v>
      </c>
      <c r="U8" t="str">
        <f t="shared" si="9"/>
        <v/>
      </c>
      <c r="V8" cm="1">
        <f t="array" ref="V8">INDEX(M8:U8, 1, 1+$C$26*2)</f>
        <v>-4.6825490387025792E-4</v>
      </c>
    </row>
    <row r="9" spans="2:22" ht="17" thickBot="1" x14ac:dyDescent="0.25">
      <c r="B9" s="2" t="s">
        <v>23</v>
      </c>
      <c r="C9" s="3" t="s">
        <v>26</v>
      </c>
      <c r="E9">
        <v>3</v>
      </c>
      <c r="F9">
        <f t="shared" si="0"/>
        <v>1.179</v>
      </c>
      <c r="G9" s="1">
        <f t="shared" si="1"/>
        <v>-17986565624.357182</v>
      </c>
      <c r="H9">
        <f t="shared" si="10"/>
        <v>1.179</v>
      </c>
      <c r="J9" s="1">
        <f t="shared" si="2"/>
        <v>3.0171999100295501</v>
      </c>
      <c r="K9">
        <f t="shared" si="3"/>
        <v>-4.5696761990027636E-4</v>
      </c>
      <c r="L9">
        <f t="shared" ref="L9:L72" si="15">EXP(-J9)</f>
        <v>4.8938057655853885E-2</v>
      </c>
      <c r="M9">
        <f t="shared" si="4"/>
        <v>-1.0271967448676122E-2</v>
      </c>
      <c r="N9">
        <f t="shared" si="5"/>
        <v>-0.66666666666666652</v>
      </c>
      <c r="O9">
        <f t="shared" si="6"/>
        <v>-3.6351246178662399E-3</v>
      </c>
      <c r="P9">
        <f t="shared" ref="P9:P72" si="16">N9-1</f>
        <v>-1.6666666666666665</v>
      </c>
      <c r="Q9">
        <f t="shared" si="7"/>
        <v>-1.2880448875330281E-3</v>
      </c>
      <c r="R9">
        <f t="shared" ref="R9:R72" si="17">P9-1</f>
        <v>-2.6666666666666665</v>
      </c>
      <c r="S9">
        <f t="shared" si="8"/>
        <v>-4.5696761990027636E-4</v>
      </c>
      <c r="T9">
        <f t="shared" ref="T9:T72" si="18">R9-1</f>
        <v>-3.6666666666666665</v>
      </c>
      <c r="U9" t="str">
        <f t="shared" si="9"/>
        <v/>
      </c>
      <c r="V9" cm="1">
        <f t="array" ref="V9">INDEX(M9:U9, 1, 1+$C$26*2)</f>
        <v>-4.5696761990027636E-4</v>
      </c>
    </row>
    <row r="10" spans="2:22" ht="17" thickTop="1" x14ac:dyDescent="0.2">
      <c r="B10" s="4" t="s">
        <v>19</v>
      </c>
      <c r="C10" s="5">
        <v>100000</v>
      </c>
      <c r="E10">
        <v>4</v>
      </c>
      <c r="F10">
        <f t="shared" si="0"/>
        <v>1.1719999999999999</v>
      </c>
      <c r="G10" s="1">
        <f t="shared" si="1"/>
        <v>-17528185994.788086</v>
      </c>
      <c r="H10">
        <f t="shared" si="10"/>
        <v>1.1719999999999999</v>
      </c>
      <c r="J10" s="1">
        <f t="shared" si="2"/>
        <v>3.0037545456062498</v>
      </c>
      <c r="K10">
        <f t="shared" si="3"/>
        <v>-4.4532206798367723E-4</v>
      </c>
      <c r="L10">
        <f t="shared" si="15"/>
        <v>4.9600491024822752E-2</v>
      </c>
      <c r="M10">
        <f t="shared" si="4"/>
        <v>-9.9542406696188357E-3</v>
      </c>
      <c r="N10">
        <f t="shared" si="5"/>
        <v>-0.66666666666666652</v>
      </c>
      <c r="O10">
        <f t="shared" si="6"/>
        <v>-3.5295834610348667E-3</v>
      </c>
      <c r="P10">
        <f t="shared" si="16"/>
        <v>-1.6666666666666665</v>
      </c>
      <c r="Q10">
        <f t="shared" si="7"/>
        <v>-1.2529866077947279E-3</v>
      </c>
      <c r="R10">
        <f t="shared" si="17"/>
        <v>-2.6666666666666665</v>
      </c>
      <c r="S10">
        <f t="shared" si="8"/>
        <v>-4.4532206798367723E-4</v>
      </c>
      <c r="T10">
        <f t="shared" si="18"/>
        <v>-3.6666666666666665</v>
      </c>
      <c r="U10" t="str">
        <f t="shared" si="9"/>
        <v/>
      </c>
      <c r="V10" cm="1">
        <f t="array" ref="V10">INDEX(M10:U10, 1, 1+$C$26*2)</f>
        <v>-4.4532206798367723E-4</v>
      </c>
    </row>
    <row r="11" spans="2:22" x14ac:dyDescent="0.2">
      <c r="B11" s="4" t="s">
        <v>14</v>
      </c>
      <c r="C11" s="6">
        <v>1</v>
      </c>
      <c r="D11" s="1"/>
      <c r="E11">
        <v>5</v>
      </c>
      <c r="F11">
        <f t="shared" si="0"/>
        <v>1.165</v>
      </c>
      <c r="G11" s="1">
        <f t="shared" si="1"/>
        <v>-17055197222.245821</v>
      </c>
      <c r="H11">
        <f t="shared" si="10"/>
        <v>1.165</v>
      </c>
      <c r="J11" s="1">
        <f t="shared" si="2"/>
        <v>2.9902890897829146</v>
      </c>
      <c r="K11">
        <f t="shared" si="3"/>
        <v>-4.3330535748590171E-4</v>
      </c>
      <c r="L11">
        <f t="shared" si="15"/>
        <v>5.0272901240557166E-2</v>
      </c>
      <c r="M11">
        <f t="shared" si="4"/>
        <v>-9.6307640479147295E-3</v>
      </c>
      <c r="N11">
        <f t="shared" si="5"/>
        <v>-0.66666666666666652</v>
      </c>
      <c r="O11">
        <f t="shared" si="6"/>
        <v>-3.421649925958334E-3</v>
      </c>
      <c r="P11">
        <f t="shared" si="16"/>
        <v>-1.6666666666666665</v>
      </c>
      <c r="Q11">
        <f t="shared" si="7"/>
        <v>-1.2169726679623835E-3</v>
      </c>
      <c r="R11">
        <f t="shared" si="17"/>
        <v>-2.6666666666666665</v>
      </c>
      <c r="S11">
        <f t="shared" si="8"/>
        <v>-4.3330535748590171E-4</v>
      </c>
      <c r="T11">
        <f t="shared" si="18"/>
        <v>-3.6666666666666665</v>
      </c>
      <c r="U11" t="str">
        <f t="shared" si="9"/>
        <v/>
      </c>
      <c r="V11" cm="1">
        <f t="array" ref="V11">INDEX(M11:U11, 1, 1+$C$26*2)</f>
        <v>-4.3330535748590171E-4</v>
      </c>
    </row>
    <row r="12" spans="2:22" x14ac:dyDescent="0.2">
      <c r="B12" s="4" t="s">
        <v>15</v>
      </c>
      <c r="C12" s="5">
        <v>150000000000</v>
      </c>
      <c r="E12">
        <v>6</v>
      </c>
      <c r="F12">
        <f t="shared" si="0"/>
        <v>1.1579999999999999</v>
      </c>
      <c r="G12" s="1">
        <f t="shared" si="1"/>
        <v>-16567071298.568659</v>
      </c>
      <c r="H12">
        <f t="shared" si="10"/>
        <v>1.1579999999999999</v>
      </c>
      <c r="J12" s="1">
        <f t="shared" si="2"/>
        <v>2.9768033915432612</v>
      </c>
      <c r="K12">
        <f t="shared" si="3"/>
        <v>-4.2090407387876573E-4</v>
      </c>
      <c r="L12">
        <f t="shared" si="15"/>
        <v>5.0955458452259426E-2</v>
      </c>
      <c r="M12">
        <f t="shared" si="4"/>
        <v>-9.3014180232635253E-3</v>
      </c>
      <c r="N12">
        <f t="shared" si="5"/>
        <v>-0.66666666666666652</v>
      </c>
      <c r="O12">
        <f t="shared" si="6"/>
        <v>-3.3112616143328938E-3</v>
      </c>
      <c r="P12">
        <f t="shared" si="16"/>
        <v>-1.6666666666666665</v>
      </c>
      <c r="Q12">
        <f t="shared" si="7"/>
        <v>-1.1799732837958678E-3</v>
      </c>
      <c r="R12">
        <f t="shared" si="17"/>
        <v>-2.6666666666666665</v>
      </c>
      <c r="S12">
        <f t="shared" si="8"/>
        <v>-4.2090407387876573E-4</v>
      </c>
      <c r="T12">
        <f t="shared" si="18"/>
        <v>-3.6666666666666665</v>
      </c>
      <c r="U12" t="str">
        <f t="shared" si="9"/>
        <v/>
      </c>
      <c r="V12" cm="1">
        <f t="array" ref="V12">INDEX(M12:U12, 1, 1+$C$26*2)</f>
        <v>-4.2090407387876573E-4</v>
      </c>
    </row>
    <row r="13" spans="2:22" x14ac:dyDescent="0.2">
      <c r="B13" s="4" t="s">
        <v>16</v>
      </c>
      <c r="C13" s="6">
        <v>4</v>
      </c>
      <c r="E13">
        <v>7</v>
      </c>
      <c r="F13">
        <f t="shared" si="0"/>
        <v>1.151</v>
      </c>
      <c r="G13" s="1">
        <f t="shared" si="1"/>
        <v>-16063258652.881626</v>
      </c>
      <c r="H13">
        <f t="shared" si="10"/>
        <v>1.151</v>
      </c>
      <c r="J13" s="1">
        <f t="shared" si="2"/>
        <v>2.9632972978154446</v>
      </c>
      <c r="K13">
        <f t="shared" si="3"/>
        <v>-4.0810425481371918E-4</v>
      </c>
      <c r="L13">
        <f t="shared" si="15"/>
        <v>5.1648336153094027E-2</v>
      </c>
      <c r="M13">
        <f t="shared" si="4"/>
        <v>-8.9660801481228763E-3</v>
      </c>
      <c r="N13">
        <f t="shared" si="5"/>
        <v>-0.66666666666666652</v>
      </c>
      <c r="O13">
        <f t="shared" si="6"/>
        <v>-3.1983542505956168E-3</v>
      </c>
      <c r="P13">
        <f t="shared" si="16"/>
        <v>-1.6666666666666665</v>
      </c>
      <c r="Q13">
        <f t="shared" si="7"/>
        <v>-1.1419576115465485E-3</v>
      </c>
      <c r="R13">
        <f t="shared" si="17"/>
        <v>-2.6666666666666665</v>
      </c>
      <c r="S13">
        <f t="shared" si="8"/>
        <v>-4.0810425481371918E-4</v>
      </c>
      <c r="T13">
        <f t="shared" si="18"/>
        <v>-3.6666666666666665</v>
      </c>
      <c r="U13" t="str">
        <f t="shared" si="9"/>
        <v/>
      </c>
      <c r="V13" cm="1">
        <f t="array" ref="V13">INDEX(M13:U13, 1, 1+$C$26*2)</f>
        <v>-4.0810425481371918E-4</v>
      </c>
    </row>
    <row r="14" spans="2:22" x14ac:dyDescent="0.2">
      <c r="B14" s="4" t="s">
        <v>18</v>
      </c>
      <c r="C14" s="6">
        <v>2</v>
      </c>
      <c r="E14">
        <v>8</v>
      </c>
      <c r="F14">
        <f t="shared" si="0"/>
        <v>1.1439999999999999</v>
      </c>
      <c r="G14" s="1">
        <f t="shared" si="1"/>
        <v>-15543187161.707148</v>
      </c>
      <c r="H14">
        <f t="shared" si="10"/>
        <v>1.1439999999999999</v>
      </c>
      <c r="J14" s="1">
        <f t="shared" si="2"/>
        <v>2.9497706534313872</v>
      </c>
      <c r="K14">
        <f t="shared" si="3"/>
        <v>-3.9489136497280499E-4</v>
      </c>
      <c r="L14">
        <f t="shared" si="15"/>
        <v>5.2351711257029414E-2</v>
      </c>
      <c r="M14">
        <f t="shared" si="4"/>
        <v>-8.6246250063117189E-3</v>
      </c>
      <c r="N14">
        <f t="shared" si="5"/>
        <v>-0.66666666666666652</v>
      </c>
      <c r="O14">
        <f t="shared" si="6"/>
        <v>-3.0828616168942077E-3</v>
      </c>
      <c r="P14">
        <f t="shared" si="16"/>
        <v>-1.6666666666666665</v>
      </c>
      <c r="Q14">
        <f t="shared" si="7"/>
        <v>-1.1028937051273686E-3</v>
      </c>
      <c r="R14">
        <f t="shared" si="17"/>
        <v>-2.6666666666666665</v>
      </c>
      <c r="S14">
        <f t="shared" si="8"/>
        <v>-3.9489136497280499E-4</v>
      </c>
      <c r="T14">
        <f t="shared" si="18"/>
        <v>-3.6666666666666665</v>
      </c>
      <c r="U14" t="str">
        <f t="shared" si="9"/>
        <v/>
      </c>
      <c r="V14" cm="1">
        <f t="array" ref="V14">INDEX(M14:U14, 1, 1+$C$26*2)</f>
        <v>-3.9489136497280499E-4</v>
      </c>
    </row>
    <row r="15" spans="2:22" ht="17" thickBot="1" x14ac:dyDescent="0.25">
      <c r="B15" s="7" t="s">
        <v>17</v>
      </c>
      <c r="C15" s="8">
        <v>-9.9999999999999994E-12</v>
      </c>
      <c r="D15" s="1"/>
      <c r="E15">
        <v>9</v>
      </c>
      <c r="F15">
        <f t="shared" si="0"/>
        <v>1.137</v>
      </c>
      <c r="G15" s="1">
        <f t="shared" si="1"/>
        <v>-15006261108.342617</v>
      </c>
      <c r="H15">
        <f t="shared" si="10"/>
        <v>1.137</v>
      </c>
      <c r="J15" s="1">
        <f t="shared" si="2"/>
        <v>2.9362233010850689</v>
      </c>
      <c r="K15">
        <f t="shared" si="3"/>
        <v>-3.8125026963069892E-4</v>
      </c>
      <c r="L15">
        <f t="shared" si="15"/>
        <v>5.3065764177760703E-2</v>
      </c>
      <c r="M15">
        <f t="shared" si="4"/>
        <v>-8.2769241289341548E-3</v>
      </c>
      <c r="N15">
        <f t="shared" si="5"/>
        <v>-0.66666666666666652</v>
      </c>
      <c r="O15">
        <f t="shared" si="6"/>
        <v>-2.9647154854817248E-3</v>
      </c>
      <c r="P15">
        <f t="shared" si="16"/>
        <v>-1.6666666666666665</v>
      </c>
      <c r="Q15">
        <f t="shared" si="7"/>
        <v>-1.0627484713244661E-3</v>
      </c>
      <c r="R15">
        <f t="shared" si="17"/>
        <v>-2.6666666666666665</v>
      </c>
      <c r="S15">
        <f t="shared" si="8"/>
        <v>-3.8125026963069892E-4</v>
      </c>
      <c r="T15">
        <f t="shared" si="18"/>
        <v>-3.6666666666666665</v>
      </c>
      <c r="U15" t="str">
        <f t="shared" si="9"/>
        <v/>
      </c>
      <c r="V15" cm="1">
        <f t="array" ref="V15">INDEX(M15:U15, 1, 1+$C$26*2)</f>
        <v>-3.8125026963069892E-4</v>
      </c>
    </row>
    <row r="16" spans="2:22" x14ac:dyDescent="0.2">
      <c r="D16" s="1"/>
      <c r="E16">
        <v>10</v>
      </c>
      <c r="F16">
        <f t="shared" si="0"/>
        <v>1.1299999999999999</v>
      </c>
      <c r="G16" s="1">
        <f t="shared" si="1"/>
        <v>-14451860088.540678</v>
      </c>
      <c r="H16">
        <f t="shared" si="10"/>
        <v>1.1299999999999999</v>
      </c>
      <c r="J16" s="1">
        <f t="shared" si="2"/>
        <v>2.9226550812897085</v>
      </c>
      <c r="K16">
        <f t="shared" si="3"/>
        <v>-3.6716520685252033E-4</v>
      </c>
      <c r="L16">
        <f t="shared" si="15"/>
        <v>5.3790678909781835E-2</v>
      </c>
      <c r="M16">
        <f t="shared" si="4"/>
        <v>-7.922845907526295E-3</v>
      </c>
      <c r="N16">
        <f t="shared" si="5"/>
        <v>-0.66666666666666652</v>
      </c>
      <c r="O16">
        <f t="shared" si="6"/>
        <v>-2.8438455484113907E-3</v>
      </c>
      <c r="P16">
        <f t="shared" si="16"/>
        <v>-1.6666666666666665</v>
      </c>
      <c r="Q16">
        <f t="shared" si="7"/>
        <v>-1.0214876229548639E-3</v>
      </c>
      <c r="R16">
        <f t="shared" si="17"/>
        <v>-2.6666666666666665</v>
      </c>
      <c r="S16">
        <f t="shared" si="8"/>
        <v>-3.6716520685252033E-4</v>
      </c>
      <c r="T16">
        <f t="shared" si="18"/>
        <v>-3.6666666666666665</v>
      </c>
      <c r="U16" t="str">
        <f t="shared" si="9"/>
        <v/>
      </c>
      <c r="V16" cm="1">
        <f t="array" ref="V16">INDEX(M16:U16, 1, 1+$C$26*2)</f>
        <v>-3.6716520685252033E-4</v>
      </c>
    </row>
    <row r="17" spans="2:22" ht="17" thickBot="1" x14ac:dyDescent="0.25">
      <c r="E17">
        <v>11</v>
      </c>
      <c r="F17">
        <f t="shared" si="0"/>
        <v>1.123</v>
      </c>
      <c r="G17" s="1">
        <f t="shared" si="1"/>
        <v>-13879337859.480583</v>
      </c>
      <c r="H17">
        <f t="shared" si="10"/>
        <v>1.123</v>
      </c>
      <c r="J17" s="1">
        <f t="shared" si="2"/>
        <v>2.9090658323338277</v>
      </c>
      <c r="K17">
        <f t="shared" si="3"/>
        <v>-3.5261975825090145E-4</v>
      </c>
      <c r="L17">
        <f t="shared" si="15"/>
        <v>5.4526643111674725E-2</v>
      </c>
      <c r="M17">
        <f t="shared" si="4"/>
        <v>-7.5622555043157449E-3</v>
      </c>
      <c r="N17">
        <f t="shared" si="5"/>
        <v>-0.66666666666666652</v>
      </c>
      <c r="O17">
        <f t="shared" si="6"/>
        <v>-2.7201793444163393E-3</v>
      </c>
      <c r="P17">
        <f t="shared" si="16"/>
        <v>-1.6666666666666665</v>
      </c>
      <c r="Q17">
        <f t="shared" si="7"/>
        <v>-9.790756298603048E-4</v>
      </c>
      <c r="R17">
        <f t="shared" si="17"/>
        <v>-2.6666666666666665</v>
      </c>
      <c r="S17">
        <f t="shared" si="8"/>
        <v>-3.5261975825090145E-4</v>
      </c>
      <c r="T17">
        <f t="shared" si="18"/>
        <v>-3.6666666666666665</v>
      </c>
      <c r="U17" t="str">
        <f t="shared" si="9"/>
        <v/>
      </c>
      <c r="V17" cm="1">
        <f t="array" ref="V17">INDEX(M17:U17, 1, 1+$C$26*2)</f>
        <v>-3.5261975825090145E-4</v>
      </c>
    </row>
    <row r="18" spans="2:22" ht="17" thickBot="1" x14ac:dyDescent="0.25">
      <c r="B18" s="15" t="s">
        <v>24</v>
      </c>
      <c r="C18" s="16" t="s">
        <v>26</v>
      </c>
      <c r="D18" s="1"/>
      <c r="E18">
        <v>12</v>
      </c>
      <c r="F18">
        <f t="shared" si="0"/>
        <v>1.1159999999999999</v>
      </c>
      <c r="G18" s="1">
        <f t="shared" si="1"/>
        <v>-13288021128.702633</v>
      </c>
      <c r="H18">
        <f t="shared" si="10"/>
        <v>1.1159999999999999</v>
      </c>
      <c r="J18" s="1">
        <f t="shared" si="2"/>
        <v>2.8954553902361457</v>
      </c>
      <c r="K18">
        <f t="shared" si="3"/>
        <v>-3.3759681821776401E-4</v>
      </c>
      <c r="L18">
        <f t="shared" si="15"/>
        <v>5.5273848191687888E-2</v>
      </c>
      <c r="M18">
        <f t="shared" si="4"/>
        <v>-7.1950147594863328E-3</v>
      </c>
      <c r="N18">
        <f t="shared" si="5"/>
        <v>-0.66666666666666652</v>
      </c>
      <c r="O18">
        <f t="shared" si="6"/>
        <v>-2.5936421828389789E-3</v>
      </c>
      <c r="P18">
        <f t="shared" si="16"/>
        <v>-1.6666666666666665</v>
      </c>
      <c r="Q18">
        <f t="shared" si="7"/>
        <v>-9.354756676292768E-4</v>
      </c>
      <c r="R18">
        <f t="shared" si="17"/>
        <v>-2.6666666666666665</v>
      </c>
      <c r="S18">
        <f t="shared" si="8"/>
        <v>-3.3759681821776401E-4</v>
      </c>
      <c r="T18">
        <f t="shared" si="18"/>
        <v>-3.6666666666666665</v>
      </c>
      <c r="U18" t="str">
        <f t="shared" si="9"/>
        <v/>
      </c>
      <c r="V18" cm="1">
        <f t="array" ref="V18">INDEX(M18:U18, 1, 1+$C$26*2)</f>
        <v>-3.3759681821776401E-4</v>
      </c>
    </row>
    <row r="19" spans="2:22" ht="17" thickTop="1" x14ac:dyDescent="0.2">
      <c r="B19" s="17" t="s">
        <v>0</v>
      </c>
      <c r="C19" s="18">
        <f>-C15*C12/(C13-C14)</f>
        <v>0.75</v>
      </c>
      <c r="E19">
        <v>13</v>
      </c>
      <c r="F19">
        <f t="shared" si="0"/>
        <v>1.109</v>
      </c>
      <c r="G19" s="1">
        <f t="shared" si="1"/>
        <v>-12677208279.572075</v>
      </c>
      <c r="H19">
        <f t="shared" si="10"/>
        <v>1.109</v>
      </c>
      <c r="J19" s="1">
        <f t="shared" si="2"/>
        <v>2.8818235886992714</v>
      </c>
      <c r="K19">
        <f t="shared" si="3"/>
        <v>-3.2207856154356881E-4</v>
      </c>
      <c r="L19">
        <f t="shared" si="15"/>
        <v>5.6032489395678738E-2</v>
      </c>
      <c r="M19">
        <f t="shared" si="4"/>
        <v>-6.8209820953291419E-3</v>
      </c>
      <c r="N19">
        <f t="shared" si="5"/>
        <v>-0.66666666666666652</v>
      </c>
      <c r="O19">
        <f t="shared" si="6"/>
        <v>-2.4641570644794238E-3</v>
      </c>
      <c r="P19">
        <f t="shared" si="16"/>
        <v>-1.6666666666666665</v>
      </c>
      <c r="Q19">
        <f t="shared" si="7"/>
        <v>-8.9064956392597848E-4</v>
      </c>
      <c r="R19">
        <f t="shared" si="17"/>
        <v>-2.6666666666666665</v>
      </c>
      <c r="S19">
        <f t="shared" si="8"/>
        <v>-3.2207856154356881E-4</v>
      </c>
      <c r="T19">
        <f t="shared" si="18"/>
        <v>-3.6666666666666665</v>
      </c>
      <c r="U19" t="str">
        <f t="shared" si="9"/>
        <v/>
      </c>
      <c r="V19" cm="1">
        <f t="array" ref="V19">INDEX(M19:U19, 1, 1+$C$26*2)</f>
        <v>-3.2207856154356881E-4</v>
      </c>
    </row>
    <row r="20" spans="2:22" x14ac:dyDescent="0.2">
      <c r="B20" s="17" t="s">
        <v>11</v>
      </c>
      <c r="C20" s="18">
        <f>(C13-C14)/C19</f>
        <v>2.6666666666666665</v>
      </c>
      <c r="D20" s="1"/>
      <c r="E20">
        <v>14</v>
      </c>
      <c r="F20">
        <f t="shared" si="0"/>
        <v>1.1019999999999999</v>
      </c>
      <c r="G20" s="1">
        <f t="shared" si="1"/>
        <v>-12046168029.558968</v>
      </c>
      <c r="H20">
        <f t="shared" si="10"/>
        <v>1.1019999999999999</v>
      </c>
      <c r="J20" s="1">
        <f t="shared" si="2"/>
        <v>2.8681702590621487</v>
      </c>
      <c r="K20">
        <f t="shared" si="3"/>
        <v>-3.0604640932969398E-4</v>
      </c>
      <c r="L20">
        <f t="shared" si="15"/>
        <v>5.6802765897496763E-2</v>
      </c>
      <c r="M20">
        <f t="shared" si="4"/>
        <v>-6.440012417159368E-3</v>
      </c>
      <c r="N20">
        <f t="shared" si="5"/>
        <v>-0.66666666666666652</v>
      </c>
      <c r="O20">
        <f t="shared" si="6"/>
        <v>-2.3316445992191998E-3</v>
      </c>
      <c r="P20">
        <f t="shared" si="16"/>
        <v>-1.6666666666666665</v>
      </c>
      <c r="Q20">
        <f t="shared" si="7"/>
        <v>-8.4455774230198519E-4</v>
      </c>
      <c r="R20">
        <f t="shared" si="17"/>
        <v>-2.6666666666666665</v>
      </c>
      <c r="S20">
        <f t="shared" si="8"/>
        <v>-3.0604640932969398E-4</v>
      </c>
      <c r="T20">
        <f t="shared" si="18"/>
        <v>-3.6666666666666665</v>
      </c>
      <c r="U20" t="str">
        <f t="shared" si="9"/>
        <v/>
      </c>
      <c r="V20" cm="1">
        <f t="array" ref="V20">INDEX(M20:U20, 1, 1+$C$26*2)</f>
        <v>-3.0604640932969398E-4</v>
      </c>
    </row>
    <row r="21" spans="2:22" x14ac:dyDescent="0.2">
      <c r="B21" s="17" t="s">
        <v>12</v>
      </c>
      <c r="C21" s="19">
        <f>C14</f>
        <v>2</v>
      </c>
      <c r="D21" s="1"/>
      <c r="E21">
        <v>15</v>
      </c>
      <c r="F21">
        <f t="shared" si="0"/>
        <v>1.095</v>
      </c>
      <c r="G21" s="1">
        <f t="shared" si="1"/>
        <v>-11394138017.422886</v>
      </c>
      <c r="H21">
        <f t="shared" si="10"/>
        <v>1.095</v>
      </c>
      <c r="J21" s="1">
        <f t="shared" si="2"/>
        <v>2.8544952302512265</v>
      </c>
      <c r="K21">
        <f t="shared" si="3"/>
        <v>-2.8948099309457549E-4</v>
      </c>
      <c r="L21">
        <f t="shared" si="15"/>
        <v>5.7584880891887326E-2</v>
      </c>
      <c r="M21">
        <f t="shared" si="4"/>
        <v>-6.0519570108708226E-3</v>
      </c>
      <c r="N21">
        <f t="shared" si="5"/>
        <v>-0.66666666666666652</v>
      </c>
      <c r="O21">
        <f t="shared" si="6"/>
        <v>-2.1960229202734141E-3</v>
      </c>
      <c r="P21">
        <f t="shared" si="16"/>
        <v>-1.6666666666666665</v>
      </c>
      <c r="Q21">
        <f t="shared" si="7"/>
        <v>-7.9715916335643372E-4</v>
      </c>
      <c r="R21">
        <f t="shared" si="17"/>
        <v>-2.6666666666666665</v>
      </c>
      <c r="S21">
        <f t="shared" si="8"/>
        <v>-2.8948099309457549E-4</v>
      </c>
      <c r="T21">
        <f t="shared" si="18"/>
        <v>-3.6666666666666665</v>
      </c>
      <c r="U21" t="str">
        <f t="shared" si="9"/>
        <v/>
      </c>
      <c r="V21" cm="1">
        <f t="array" ref="V21">INDEX(M21:U21, 1, 1+$C$26*2)</f>
        <v>-2.8948099309457549E-4</v>
      </c>
    </row>
    <row r="22" spans="2:22" x14ac:dyDescent="0.2">
      <c r="B22" s="17" t="s">
        <v>25</v>
      </c>
      <c r="C22" s="18">
        <f>$C$12*EXP($C$20)/$C$19*$C$20^($C$21/$C$19)</f>
        <v>39360919332276.531</v>
      </c>
      <c r="E22">
        <v>16</v>
      </c>
      <c r="F22">
        <f t="shared" si="0"/>
        <v>1.0880000000000001</v>
      </c>
      <c r="G22" s="1">
        <f t="shared" si="1"/>
        <v>-10720323315.035936</v>
      </c>
      <c r="H22">
        <f t="shared" si="10"/>
        <v>1.0880000000000001</v>
      </c>
      <c r="J22" s="1">
        <f t="shared" si="2"/>
        <v>2.8407983287302909</v>
      </c>
      <c r="K22">
        <f t="shared" si="3"/>
        <v>-2.7236211696521611E-4</v>
      </c>
      <c r="L22">
        <f t="shared" si="15"/>
        <v>5.8379041690000161E-2</v>
      </c>
      <c r="M22">
        <f t="shared" si="4"/>
        <v>-5.6566634370007933E-3</v>
      </c>
      <c r="N22">
        <f t="shared" si="5"/>
        <v>-0.66666666666666652</v>
      </c>
      <c r="O22">
        <f t="shared" si="6"/>
        <v>-2.0572075949052853E-3</v>
      </c>
      <c r="P22">
        <f t="shared" si="16"/>
        <v>-1.6666666666666665</v>
      </c>
      <c r="Q22">
        <f t="shared" si="7"/>
        <v>-7.4841126310940019E-4</v>
      </c>
      <c r="R22">
        <f t="shared" si="17"/>
        <v>-2.6666666666666665</v>
      </c>
      <c r="S22">
        <f t="shared" si="8"/>
        <v>-2.7236211696521611E-4</v>
      </c>
      <c r="T22">
        <f t="shared" si="18"/>
        <v>-3.6666666666666665</v>
      </c>
      <c r="U22" t="str">
        <f t="shared" si="9"/>
        <v/>
      </c>
      <c r="V22" cm="1">
        <f t="array" ref="V22">INDEX(M22:U22, 1, 1+$C$26*2)</f>
        <v>-2.7236211696521611E-4</v>
      </c>
    </row>
    <row r="23" spans="2:22" x14ac:dyDescent="0.2">
      <c r="B23" s="17"/>
      <c r="C23" s="19"/>
      <c r="E23">
        <v>17</v>
      </c>
      <c r="F23">
        <f t="shared" si="0"/>
        <v>1.081</v>
      </c>
      <c r="G23" s="1">
        <f t="shared" si="1"/>
        <v>-10023894859.495911</v>
      </c>
      <c r="H23">
        <f t="shared" si="10"/>
        <v>1.081</v>
      </c>
      <c r="J23" s="1">
        <f t="shared" si="2"/>
        <v>2.8270793784489272</v>
      </c>
      <c r="K23">
        <f t="shared" si="3"/>
        <v>-2.546687178435918E-4</v>
      </c>
      <c r="L23">
        <f t="shared" si="15"/>
        <v>5.9185459817588569E-2</v>
      </c>
      <c r="M23">
        <f t="shared" si="4"/>
        <v>-5.2539754211583124E-3</v>
      </c>
      <c r="N23">
        <f t="shared" si="5"/>
        <v>-0.66666666666666652</v>
      </c>
      <c r="O23">
        <f t="shared" si="6"/>
        <v>-1.9151115314505166E-3</v>
      </c>
      <c r="P23">
        <f t="shared" si="16"/>
        <v>-1.6666666666666665</v>
      </c>
      <c r="Q23">
        <f t="shared" si="7"/>
        <v>-6.9826988843206062E-4</v>
      </c>
      <c r="R23">
        <f t="shared" si="17"/>
        <v>-2.6666666666666665</v>
      </c>
      <c r="S23">
        <f t="shared" si="8"/>
        <v>-2.546687178435918E-4</v>
      </c>
      <c r="T23">
        <f t="shared" si="18"/>
        <v>-3.6666666666666665</v>
      </c>
      <c r="U23" t="str">
        <f t="shared" si="9"/>
        <v/>
      </c>
      <c r="V23" cm="1">
        <f t="array" ref="V23">INDEX(M23:U23, 1, 1+$C$26*2)</f>
        <v>-2.546687178435918E-4</v>
      </c>
    </row>
    <row r="24" spans="2:22" x14ac:dyDescent="0.2">
      <c r="B24" s="17" t="s">
        <v>13</v>
      </c>
      <c r="C24" s="18">
        <f>-$C$21/$C$19</f>
        <v>-2.6666666666666665</v>
      </c>
      <c r="E24">
        <v>18</v>
      </c>
      <c r="F24">
        <f t="shared" si="0"/>
        <v>1.0739999999999998</v>
      </c>
      <c r="G24" s="1">
        <f t="shared" si="1"/>
        <v>-9303987800.6767845</v>
      </c>
      <c r="H24">
        <f t="shared" si="10"/>
        <v>1.0739999999999998</v>
      </c>
      <c r="J24" s="1">
        <f t="shared" si="2"/>
        <v>2.8133382007895662</v>
      </c>
      <c r="K24">
        <f t="shared" si="3"/>
        <v>-2.3637882342466773E-4</v>
      </c>
      <c r="L24">
        <f t="shared" si="15"/>
        <v>6.0004351115989001E-2</v>
      </c>
      <c r="M24">
        <f t="shared" si="4"/>
        <v>-4.8437327406784508E-3</v>
      </c>
      <c r="N24">
        <f t="shared" si="5"/>
        <v>-0.66666666666666652</v>
      </c>
      <c r="O24">
        <f t="shared" si="6"/>
        <v>-1.769644882465862E-3</v>
      </c>
      <c r="P24">
        <f t="shared" si="16"/>
        <v>-1.6666666666666665</v>
      </c>
      <c r="Q24">
        <f t="shared" si="7"/>
        <v>-6.4668922938278847E-4</v>
      </c>
      <c r="R24">
        <f t="shared" si="17"/>
        <v>-2.6666666666666665</v>
      </c>
      <c r="S24">
        <f t="shared" si="8"/>
        <v>-2.3637882342466773E-4</v>
      </c>
      <c r="T24">
        <f t="shared" si="18"/>
        <v>-3.6666666666666665</v>
      </c>
      <c r="U24" t="str">
        <f t="shared" si="9"/>
        <v/>
      </c>
      <c r="V24" cm="1">
        <f t="array" ref="V24">INDEX(M24:U24, 1, 1+$C$26*2)</f>
        <v>-2.3637882342466773E-4</v>
      </c>
    </row>
    <row r="25" spans="2:22" x14ac:dyDescent="0.2">
      <c r="B25" s="17" t="s">
        <v>2</v>
      </c>
      <c r="C25" s="18">
        <f>C20</f>
        <v>2.6666666666666665</v>
      </c>
      <c r="E25">
        <v>19</v>
      </c>
      <c r="F25">
        <f t="shared" si="0"/>
        <v>1.0669999999999999</v>
      </c>
      <c r="G25" s="1">
        <f t="shared" si="1"/>
        <v>-8559699759.2008238</v>
      </c>
      <c r="H25">
        <f t="shared" si="10"/>
        <v>1.0669999999999999</v>
      </c>
      <c r="J25" s="1">
        <f t="shared" si="2"/>
        <v>2.7995746145130598</v>
      </c>
      <c r="K25">
        <f t="shared" si="3"/>
        <v>-2.1746950793859285E-4</v>
      </c>
      <c r="L25">
        <f t="shared" si="15"/>
        <v>6.0835935845974812E-2</v>
      </c>
      <c r="M25">
        <f t="shared" si="4"/>
        <v>-4.4257711073470664E-3</v>
      </c>
      <c r="N25">
        <f t="shared" si="5"/>
        <v>-0.66666666666666652</v>
      </c>
      <c r="O25">
        <f t="shared" si="6"/>
        <v>-1.6207149438242073E-3</v>
      </c>
      <c r="P25">
        <f t="shared" si="16"/>
        <v>-1.6666666666666665</v>
      </c>
      <c r="Q25">
        <f t="shared" si="7"/>
        <v>-5.9362174827865823E-4</v>
      </c>
      <c r="R25">
        <f t="shared" si="17"/>
        <v>-2.6666666666666665</v>
      </c>
      <c r="S25">
        <f t="shared" si="8"/>
        <v>-2.1746950793859285E-4</v>
      </c>
      <c r="T25">
        <f t="shared" si="18"/>
        <v>-3.6666666666666665</v>
      </c>
      <c r="U25" t="str">
        <f t="shared" si="9"/>
        <v/>
      </c>
      <c r="V25" cm="1">
        <f t="array" ref="V25">INDEX(M25:U25, 1, 1+$C$26*2)</f>
        <v>-2.1746950793859285E-4</v>
      </c>
    </row>
    <row r="26" spans="2:22" x14ac:dyDescent="0.2">
      <c r="B26" s="17" t="s">
        <v>6</v>
      </c>
      <c r="C26" s="19">
        <f>INT(-_xlfn.FLOOR.MATH($C$24))</f>
        <v>3</v>
      </c>
      <c r="E26">
        <v>20</v>
      </c>
      <c r="F26">
        <f t="shared" si="0"/>
        <v>1.06</v>
      </c>
      <c r="G26" s="1">
        <f t="shared" si="1"/>
        <v>-7790088989.4053373</v>
      </c>
      <c r="H26">
        <f t="shared" si="10"/>
        <v>1.06</v>
      </c>
      <c r="J26" s="1">
        <f t="shared" si="2"/>
        <v>2.7857884357027349</v>
      </c>
      <c r="K26">
        <f t="shared" si="3"/>
        <v>-1.9791684547919763E-4</v>
      </c>
      <c r="L26">
        <f t="shared" si="15"/>
        <v>6.1680438794581349E-2</v>
      </c>
      <c r="M26">
        <f t="shared" si="4"/>
        <v>-3.9999220460389794E-3</v>
      </c>
      <c r="N26">
        <f t="shared" si="5"/>
        <v>-0.66666666666666652</v>
      </c>
      <c r="O26">
        <f t="shared" si="6"/>
        <v>-1.4682260495598926E-3</v>
      </c>
      <c r="P26">
        <f t="shared" si="16"/>
        <v>-1.6666666666666665</v>
      </c>
      <c r="Q26">
        <f t="shared" si="7"/>
        <v>-5.3901810532690296E-4</v>
      </c>
      <c r="R26">
        <f t="shared" si="17"/>
        <v>-2.6666666666666665</v>
      </c>
      <c r="S26">
        <f t="shared" si="8"/>
        <v>-1.9791684547919763E-4</v>
      </c>
      <c r="T26">
        <f t="shared" si="18"/>
        <v>-3.6666666666666665</v>
      </c>
      <c r="U26" t="str">
        <f t="shared" si="9"/>
        <v/>
      </c>
      <c r="V26" cm="1">
        <f t="array" ref="V26">INDEX(M26:U26, 1, 1+$C$26*2)</f>
        <v>-1.9791684547919763E-4</v>
      </c>
    </row>
    <row r="27" spans="2:22" x14ac:dyDescent="0.2">
      <c r="B27" s="17" t="s">
        <v>5</v>
      </c>
      <c r="C27" s="19">
        <f>EXP(-$C$25)</f>
        <v>6.9483451222801543E-2</v>
      </c>
      <c r="E27">
        <v>21</v>
      </c>
      <c r="F27">
        <f t="shared" si="0"/>
        <v>1.0529999999999999</v>
      </c>
      <c r="G27" s="1">
        <f t="shared" si="1"/>
        <v>-6994172441.5427036</v>
      </c>
      <c r="H27">
        <f t="shared" si="10"/>
        <v>1.0529999999999999</v>
      </c>
      <c r="J27" s="1">
        <f t="shared" si="2"/>
        <v>2.7719794777068802</v>
      </c>
      <c r="K27">
        <f t="shared" si="3"/>
        <v>-1.7769586077242096E-4</v>
      </c>
      <c r="L27">
        <f t="shared" si="15"/>
        <v>6.2538089385002937E-2</v>
      </c>
      <c r="M27">
        <f t="shared" si="4"/>
        <v>-3.5660127691039033E-3</v>
      </c>
      <c r="N27">
        <f t="shared" si="5"/>
        <v>-0.66666666666666652</v>
      </c>
      <c r="O27">
        <f t="shared" si="6"/>
        <v>-1.3120794622607237E-3</v>
      </c>
      <c r="P27">
        <f t="shared" si="16"/>
        <v>-1.6666666666666665</v>
      </c>
      <c r="Q27">
        <f t="shared" si="7"/>
        <v>-4.8282708062854097E-4</v>
      </c>
      <c r="R27">
        <f t="shared" si="17"/>
        <v>-2.6666666666666665</v>
      </c>
      <c r="S27">
        <f t="shared" si="8"/>
        <v>-1.7769586077242096E-4</v>
      </c>
      <c r="T27">
        <f t="shared" si="18"/>
        <v>-3.6666666666666665</v>
      </c>
      <c r="U27" t="str">
        <f t="shared" si="9"/>
        <v/>
      </c>
      <c r="V27" cm="1">
        <f t="array" ref="V27">INDEX(M27:U27, 1, 1+$C$26*2)</f>
        <v>-1.7769586077242096E-4</v>
      </c>
    </row>
    <row r="28" spans="2:22" ht="17" thickBot="1" x14ac:dyDescent="0.25">
      <c r="B28" s="20" t="s">
        <v>21</v>
      </c>
      <c r="C28" s="21">
        <f>IF(MOD($C$24,1), $C$24+$C$26, $C$24+$C$26+0.00000001)</f>
        <v>0.33333333333333348</v>
      </c>
      <c r="E28">
        <v>22</v>
      </c>
      <c r="F28">
        <f t="shared" si="0"/>
        <v>1.046</v>
      </c>
      <c r="G28" s="1">
        <f t="shared" si="1"/>
        <v>-6170923717.0726957</v>
      </c>
      <c r="H28">
        <f t="shared" si="10"/>
        <v>1.046</v>
      </c>
      <c r="J28" s="1">
        <f t="shared" si="2"/>
        <v>2.7581475510796079</v>
      </c>
      <c r="K28">
        <f t="shared" si="3"/>
        <v>-1.5678047722864964E-4</v>
      </c>
      <c r="L28">
        <f t="shared" si="15"/>
        <v>6.3409121789666775E-2</v>
      </c>
      <c r="M28">
        <f t="shared" si="4"/>
        <v>-3.1238660463255487E-3</v>
      </c>
      <c r="N28">
        <f t="shared" si="5"/>
        <v>-0.66666666666666652</v>
      </c>
      <c r="O28">
        <f t="shared" si="6"/>
        <v>-1.1521732587925183E-3</v>
      </c>
      <c r="P28">
        <f t="shared" si="16"/>
        <v>-1.6666666666666665</v>
      </c>
      <c r="Q28">
        <f t="shared" si="7"/>
        <v>-4.2499549235439641E-4</v>
      </c>
      <c r="R28">
        <f t="shared" si="17"/>
        <v>-2.6666666666666665</v>
      </c>
      <c r="S28">
        <f t="shared" si="8"/>
        <v>-1.5678047722864964E-4</v>
      </c>
      <c r="T28">
        <f t="shared" si="18"/>
        <v>-3.6666666666666665</v>
      </c>
      <c r="U28" t="str">
        <f t="shared" si="9"/>
        <v/>
      </c>
      <c r="V28" cm="1">
        <f t="array" ref="V28">INDEX(M28:U28, 1, 1+$C$26*2)</f>
        <v>-1.5678047722864964E-4</v>
      </c>
    </row>
    <row r="29" spans="2:22" x14ac:dyDescent="0.2">
      <c r="E29">
        <v>23</v>
      </c>
      <c r="F29">
        <f t="shared" si="0"/>
        <v>1.0389999999999999</v>
      </c>
      <c r="G29" s="1">
        <f t="shared" si="1"/>
        <v>-5319270910.498888</v>
      </c>
      <c r="H29">
        <f t="shared" si="10"/>
        <v>1.0389999999999999</v>
      </c>
      <c r="J29" s="1">
        <f t="shared" si="2"/>
        <v>2.7442924635200239</v>
      </c>
      <c r="K29">
        <f t="shared" si="3"/>
        <v>-1.3514346211260686E-4</v>
      </c>
      <c r="L29">
        <f t="shared" si="15"/>
        <v>6.429377504659381E-2</v>
      </c>
      <c r="M29">
        <f t="shared" si="4"/>
        <v>-2.6733000702703924E-3</v>
      </c>
      <c r="N29">
        <f t="shared" si="5"/>
        <v>-0.66666666666666652</v>
      </c>
      <c r="O29">
        <f t="shared" si="6"/>
        <v>-9.8840221113152848E-4</v>
      </c>
      <c r="P29">
        <f t="shared" si="16"/>
        <v>-1.6666666666666665</v>
      </c>
      <c r="Q29">
        <f t="shared" si="7"/>
        <v>-3.6546811088087087E-4</v>
      </c>
      <c r="R29">
        <f t="shared" si="17"/>
        <v>-2.6666666666666665</v>
      </c>
      <c r="S29">
        <f t="shared" si="8"/>
        <v>-1.3514346211260686E-4</v>
      </c>
      <c r="T29">
        <f t="shared" si="18"/>
        <v>-3.6666666666666665</v>
      </c>
      <c r="U29" t="str">
        <f t="shared" si="9"/>
        <v/>
      </c>
      <c r="V29" cm="1">
        <f t="array" ref="V29">INDEX(M29:U29, 1, 1+$C$26*2)</f>
        <v>-1.3514346211260686E-4</v>
      </c>
    </row>
    <row r="30" spans="2:22" x14ac:dyDescent="0.2">
      <c r="B30" s="23" t="s">
        <v>34</v>
      </c>
      <c r="C30" s="22" t="s">
        <v>36</v>
      </c>
      <c r="E30">
        <v>24</v>
      </c>
      <c r="F30">
        <f t="shared" si="0"/>
        <v>1.032</v>
      </c>
      <c r="G30" s="1">
        <f t="shared" si="1"/>
        <v>-4438094330.6408319</v>
      </c>
      <c r="H30">
        <f t="shared" si="10"/>
        <v>1.032</v>
      </c>
      <c r="J30" s="1">
        <f t="shared" si="2"/>
        <v>2.7304140198096634</v>
      </c>
      <c r="K30">
        <f t="shared" si="3"/>
        <v>-1.1275636865019684E-4</v>
      </c>
      <c r="L30">
        <f t="shared" si="15"/>
        <v>6.5192293179158992E-2</v>
      </c>
      <c r="M30">
        <f t="shared" si="4"/>
        <v>-2.2141283168434882E-3</v>
      </c>
      <c r="N30">
        <f t="shared" si="5"/>
        <v>-0.66666666666666652</v>
      </c>
      <c r="O30">
        <f t="shared" si="6"/>
        <v>-8.206576620544729E-4</v>
      </c>
      <c r="P30">
        <f t="shared" si="16"/>
        <v>-1.6666666666666665</v>
      </c>
      <c r="Q30">
        <f t="shared" si="7"/>
        <v>-3.0418756866789601E-4</v>
      </c>
      <c r="R30">
        <f t="shared" si="17"/>
        <v>-2.6666666666666665</v>
      </c>
      <c r="S30">
        <f t="shared" si="8"/>
        <v>-1.1275636865019684E-4</v>
      </c>
      <c r="T30">
        <f t="shared" si="18"/>
        <v>-3.6666666666666665</v>
      </c>
      <c r="U30" t="str">
        <f t="shared" si="9"/>
        <v/>
      </c>
      <c r="V30" cm="1">
        <f t="array" ref="V30">INDEX(M30:U30, 1, 1+$C$26*2)</f>
        <v>-1.1275636865019684E-4</v>
      </c>
    </row>
    <row r="31" spans="2:22" x14ac:dyDescent="0.2">
      <c r="B31" s="23" t="s">
        <v>35</v>
      </c>
      <c r="C31" s="22" t="s">
        <v>37</v>
      </c>
      <c r="E31">
        <v>25</v>
      </c>
      <c r="F31">
        <f t="shared" si="0"/>
        <v>1.0249999999999999</v>
      </c>
      <c r="G31" s="1">
        <f t="shared" si="1"/>
        <v>-3526224094.0223002</v>
      </c>
      <c r="H31">
        <f t="shared" si="10"/>
        <v>1.0249999999999999</v>
      </c>
      <c r="J31" s="1">
        <f t="shared" si="2"/>
        <v>2.7165120217481169</v>
      </c>
      <c r="K31">
        <f t="shared" si="3"/>
        <v>-8.9589474886341458E-5</v>
      </c>
      <c r="L31">
        <f t="shared" si="15"/>
        <v>6.6104925319370109E-2</v>
      </c>
      <c r="M31">
        <f t="shared" si="4"/>
        <v>-1.7461594008386695E-3</v>
      </c>
      <c r="N31">
        <f t="shared" si="5"/>
        <v>-0.66666666666666652</v>
      </c>
      <c r="O31">
        <f t="shared" si="6"/>
        <v>-6.4882739545299797E-4</v>
      </c>
      <c r="P31">
        <f t="shared" si="16"/>
        <v>-1.6666666666666665</v>
      </c>
      <c r="Q31">
        <f t="shared" si="7"/>
        <v>-2.4109426562908995E-4</v>
      </c>
      <c r="R31">
        <f t="shared" si="17"/>
        <v>-2.6666666666666665</v>
      </c>
      <c r="S31">
        <f t="shared" si="8"/>
        <v>-8.9589474886341458E-5</v>
      </c>
      <c r="T31">
        <f t="shared" si="18"/>
        <v>-3.6666666666666665</v>
      </c>
      <c r="U31" t="str">
        <f t="shared" si="9"/>
        <v/>
      </c>
      <c r="V31" cm="1">
        <f t="array" ref="V31">INDEX(M31:U31, 1, 1+$C$26*2)</f>
        <v>-8.9589474886341458E-5</v>
      </c>
    </row>
    <row r="32" spans="2:22" x14ac:dyDescent="0.2">
      <c r="B32" s="23" t="s">
        <v>33</v>
      </c>
      <c r="C32" s="22" t="s">
        <v>38</v>
      </c>
      <c r="E32">
        <v>26</v>
      </c>
      <c r="F32">
        <f t="shared" si="0"/>
        <v>1.018</v>
      </c>
      <c r="G32" s="1">
        <f t="shared" si="1"/>
        <v>-2582437582.1712694</v>
      </c>
      <c r="H32">
        <f t="shared" si="10"/>
        <v>1.018</v>
      </c>
      <c r="J32" s="1">
        <f t="shared" si="2"/>
        <v>2.7025862680867894</v>
      </c>
      <c r="K32">
        <f t="shared" si="3"/>
        <v>-6.5611719085370817E-5</v>
      </c>
      <c r="L32">
        <f t="shared" si="15"/>
        <v>6.7031925834788009E-2</v>
      </c>
      <c r="M32">
        <f t="shared" si="4"/>
        <v>-1.2691969262886263E-3</v>
      </c>
      <c r="N32">
        <f t="shared" si="5"/>
        <v>-0.66666666666666652</v>
      </c>
      <c r="O32">
        <f t="shared" si="6"/>
        <v>-4.7279550098371797E-4</v>
      </c>
      <c r="P32">
        <f t="shared" si="16"/>
        <v>-1.6666666666666665</v>
      </c>
      <c r="Q32">
        <f t="shared" si="7"/>
        <v>-1.7612626975447299E-4</v>
      </c>
      <c r="R32">
        <f t="shared" si="17"/>
        <v>-2.6666666666666665</v>
      </c>
      <c r="S32">
        <f t="shared" si="8"/>
        <v>-6.5611719085370817E-5</v>
      </c>
      <c r="T32">
        <f t="shared" si="18"/>
        <v>-3.6666666666666665</v>
      </c>
      <c r="U32" t="str">
        <f t="shared" si="9"/>
        <v/>
      </c>
      <c r="V32" cm="1">
        <f t="array" ref="V32">INDEX(M32:U32, 1, 1+$C$26*2)</f>
        <v>-6.5611719085370817E-5</v>
      </c>
    </row>
    <row r="33" spans="2:22" x14ac:dyDescent="0.2">
      <c r="B33" s="24">
        <f>-C15*C12</f>
        <v>1.5</v>
      </c>
      <c r="C33" s="22" t="s">
        <v>39</v>
      </c>
      <c r="E33">
        <v>27</v>
      </c>
      <c r="F33">
        <f t="shared" si="0"/>
        <v>1.0109999999999999</v>
      </c>
      <c r="G33" s="1">
        <f t="shared" si="1"/>
        <v>-1605456754.4517858</v>
      </c>
      <c r="H33">
        <f t="shared" si="10"/>
        <v>1.0109999999999999</v>
      </c>
      <c r="J33" s="1">
        <f t="shared" si="2"/>
        <v>2.6886365544607149</v>
      </c>
      <c r="K33">
        <f t="shared" si="3"/>
        <v>-4.0790631461069707E-5</v>
      </c>
      <c r="L33">
        <f t="shared" si="15"/>
        <v>6.7973554459216781E-2</v>
      </c>
      <c r="M33">
        <f t="shared" si="4"/>
        <v>-7.8303933138257017E-4</v>
      </c>
      <c r="N33">
        <f t="shared" si="5"/>
        <v>-0.66666666666666652</v>
      </c>
      <c r="O33">
        <f t="shared" si="6"/>
        <v>-2.924422327925357E-4</v>
      </c>
      <c r="P33">
        <f t="shared" si="16"/>
        <v>-1.6666666666666665</v>
      </c>
      <c r="Q33">
        <f t="shared" si="7"/>
        <v>-1.0921921270451893E-4</v>
      </c>
      <c r="R33">
        <f t="shared" si="17"/>
        <v>-2.6666666666666665</v>
      </c>
      <c r="S33">
        <f t="shared" si="8"/>
        <v>-4.0790631461069707E-5</v>
      </c>
      <c r="T33">
        <f t="shared" si="18"/>
        <v>-3.6666666666666665</v>
      </c>
      <c r="U33" t="str">
        <f t="shared" si="9"/>
        <v/>
      </c>
      <c r="V33" cm="1">
        <f t="array" ref="V33">INDEX(M33:U33, 1, 1+$C$26*2)</f>
        <v>-4.0790631461069707E-5</v>
      </c>
    </row>
    <row r="34" spans="2:22" x14ac:dyDescent="0.2">
      <c r="B34" s="23"/>
      <c r="C34" s="22" t="s">
        <v>40</v>
      </c>
      <c r="E34">
        <v>28</v>
      </c>
      <c r="F34">
        <f t="shared" si="0"/>
        <v>1.004</v>
      </c>
      <c r="G34" s="1">
        <f t="shared" si="1"/>
        <v>-593945307.10574448</v>
      </c>
      <c r="H34">
        <f t="shared" si="10"/>
        <v>1.004</v>
      </c>
      <c r="J34" s="1">
        <f t="shared" si="2"/>
        <v>2.6746626733183718</v>
      </c>
      <c r="K34">
        <f t="shared" si="3"/>
        <v>-1.5092261999546811E-5</v>
      </c>
      <c r="L34">
        <f t="shared" si="15"/>
        <v>6.8930076427296871E-2</v>
      </c>
      <c r="M34">
        <f t="shared" si="4"/>
        <v>-2.8747972773377541E-4</v>
      </c>
      <c r="N34">
        <f t="shared" si="5"/>
        <v>-0.66666666666666652</v>
      </c>
      <c r="O34">
        <f t="shared" si="6"/>
        <v>-1.0764386199743628E-4</v>
      </c>
      <c r="P34">
        <f t="shared" si="16"/>
        <v>-1.6666666666666665</v>
      </c>
      <c r="Q34">
        <f t="shared" si="7"/>
        <v>-4.0306180100808253E-5</v>
      </c>
      <c r="R34">
        <f t="shared" si="17"/>
        <v>-2.6666666666666665</v>
      </c>
      <c r="S34">
        <f t="shared" si="8"/>
        <v>-1.5092261999546811E-5</v>
      </c>
      <c r="T34">
        <f t="shared" si="18"/>
        <v>-3.6666666666666665</v>
      </c>
      <c r="U34" t="str">
        <f t="shared" si="9"/>
        <v/>
      </c>
      <c r="V34" cm="1">
        <f t="array" ref="V34">INDEX(M34:U34, 1, 1+$C$26*2)</f>
        <v>-1.5092261999546811E-5</v>
      </c>
    </row>
    <row r="35" spans="2:22" x14ac:dyDescent="0.2">
      <c r="B35" s="23"/>
      <c r="C35" s="22" t="s">
        <v>41</v>
      </c>
      <c r="E35">
        <v>29</v>
      </c>
      <c r="F35">
        <f t="shared" si="0"/>
        <v>0.997</v>
      </c>
      <c r="G35" s="1">
        <f t="shared" si="1"/>
        <v>453494331.12017363</v>
      </c>
      <c r="H35">
        <f t="shared" si="10"/>
        <v>0.997</v>
      </c>
      <c r="J35" s="1">
        <f t="shared" si="2"/>
        <v>2.6606644138494113</v>
      </c>
      <c r="K35">
        <f t="shared" si="3"/>
        <v>1.1518895869598849E-5</v>
      </c>
      <c r="L35">
        <f t="shared" si="15"/>
        <v>6.9901762613140822E-2</v>
      </c>
      <c r="M35">
        <f t="shared" si="4"/>
        <v>2.1769426625700212E-4</v>
      </c>
      <c r="N35">
        <f t="shared" si="5"/>
        <v>-0.66666666666666652</v>
      </c>
      <c r="O35">
        <f t="shared" si="6"/>
        <v>8.172747736504353E-5</v>
      </c>
      <c r="P35">
        <f t="shared" si="16"/>
        <v>-1.6666666666666665</v>
      </c>
      <c r="Q35">
        <f t="shared" si="7"/>
        <v>3.0682403802721406E-5</v>
      </c>
      <c r="R35">
        <f t="shared" si="17"/>
        <v>-2.6666666666666665</v>
      </c>
      <c r="S35">
        <f t="shared" si="8"/>
        <v>1.1518895869598849E-5</v>
      </c>
      <c r="T35">
        <f t="shared" si="18"/>
        <v>-3.6666666666666665</v>
      </c>
      <c r="U35" t="str">
        <f t="shared" si="9"/>
        <v/>
      </c>
      <c r="V35" cm="1">
        <f t="array" ref="V35">INDEX(M35:U35, 1, 1+$C$26*2)</f>
        <v>1.1518895869598849E-5</v>
      </c>
    </row>
    <row r="36" spans="2:22" x14ac:dyDescent="0.2">
      <c r="B36" s="23"/>
      <c r="C36" s="22" t="s">
        <v>42</v>
      </c>
      <c r="E36">
        <v>30</v>
      </c>
      <c r="F36">
        <f t="shared" si="0"/>
        <v>0.99</v>
      </c>
      <c r="G36" s="1">
        <f t="shared" si="1"/>
        <v>1538324177.4340081</v>
      </c>
      <c r="H36">
        <f t="shared" si="10"/>
        <v>0.99</v>
      </c>
      <c r="J36" s="1">
        <f t="shared" si="2"/>
        <v>2.6466415619102266</v>
      </c>
      <c r="K36">
        <f t="shared" si="3"/>
        <v>3.9079986024936203E-5</v>
      </c>
      <c r="L36">
        <f t="shared" si="15"/>
        <v>7.0888889673156777E-2</v>
      </c>
      <c r="M36">
        <f t="shared" si="4"/>
        <v>7.3270069818195157E-4</v>
      </c>
      <c r="N36">
        <f t="shared" si="5"/>
        <v>-0.66666666666666652</v>
      </c>
      <c r="O36">
        <f t="shared" si="6"/>
        <v>2.7580394928223081E-4</v>
      </c>
      <c r="P36">
        <f t="shared" si="16"/>
        <v>-1.6666666666666665</v>
      </c>
      <c r="Q36">
        <f t="shared" si="7"/>
        <v>1.0381889737934651E-4</v>
      </c>
      <c r="R36">
        <f t="shared" si="17"/>
        <v>-2.6666666666666665</v>
      </c>
      <c r="S36">
        <f t="shared" si="8"/>
        <v>3.9079986024936203E-5</v>
      </c>
      <c r="T36">
        <f t="shared" si="18"/>
        <v>-3.6666666666666665</v>
      </c>
      <c r="U36" t="str">
        <f t="shared" si="9"/>
        <v/>
      </c>
      <c r="V36" cm="1">
        <f t="array" ref="V36">INDEX(M36:U36, 1, 1+$C$26*2)</f>
        <v>3.9079986024936203E-5</v>
      </c>
    </row>
    <row r="37" spans="2:22" x14ac:dyDescent="0.2">
      <c r="E37">
        <v>31</v>
      </c>
      <c r="F37">
        <f t="shared" si="0"/>
        <v>0.98299999999999998</v>
      </c>
      <c r="G37" s="1">
        <f t="shared" si="1"/>
        <v>2662074058.6489787</v>
      </c>
      <c r="H37">
        <f t="shared" si="10"/>
        <v>0.98299999999999998</v>
      </c>
      <c r="J37" s="1">
        <f t="shared" si="2"/>
        <v>2.6325938999472882</v>
      </c>
      <c r="K37">
        <f t="shared" si="3"/>
        <v>6.762987510980519E-5</v>
      </c>
      <c r="L37">
        <f t="shared" si="15"/>
        <v>7.1891740193210152E-2</v>
      </c>
      <c r="M37">
        <f t="shared" si="4"/>
        <v>1.2577634608249982E-3</v>
      </c>
      <c r="N37">
        <f t="shared" si="5"/>
        <v>-0.66666666666666652</v>
      </c>
      <c r="O37">
        <f t="shared" si="6"/>
        <v>4.7472218393319204E-4</v>
      </c>
      <c r="P37">
        <f t="shared" si="16"/>
        <v>-1.6666666666666665</v>
      </c>
      <c r="Q37">
        <f t="shared" si="7"/>
        <v>1.7917856917312703E-4</v>
      </c>
      <c r="R37">
        <f t="shared" si="17"/>
        <v>-2.6666666666666665</v>
      </c>
      <c r="S37">
        <f t="shared" si="8"/>
        <v>6.762987510980519E-5</v>
      </c>
      <c r="T37">
        <f t="shared" si="18"/>
        <v>-3.6666666666666665</v>
      </c>
      <c r="U37" t="str">
        <f t="shared" si="9"/>
        <v/>
      </c>
      <c r="V37" cm="1">
        <f t="array" ref="V37">INDEX(M37:U37, 1, 1+$C$26*2)</f>
        <v>6.762987510980519E-5</v>
      </c>
    </row>
    <row r="38" spans="2:22" x14ac:dyDescent="0.2">
      <c r="E38">
        <v>32</v>
      </c>
      <c r="F38">
        <f t="shared" ref="F38:F69" si="19">$C$6 + E38*($C$7-$C$6)/100</f>
        <v>0.97599999999999998</v>
      </c>
      <c r="G38" s="1">
        <f t="shared" ref="G38:G69" si="20">$C$10 + $C$22*K38</f>
        <v>3826345172.0897064</v>
      </c>
      <c r="H38">
        <f t="shared" si="10"/>
        <v>0.97599999999999998</v>
      </c>
      <c r="J38" s="1">
        <f t="shared" ref="J38:J69" si="21">$C$20*(F38/$C$11)^$C$19</f>
        <v>2.6185212069181523</v>
      </c>
      <c r="K38">
        <f t="shared" ref="K38:K69" si="22">IF($C$26 &lt;= -1, EXP(GAMMALN($C$24)) * (GAMMADIST($C$25, $C$24, 1, TRUE) - GAMMADIST(J38, $C$24, 1, TRUE)), V38)</f>
        <v>9.7209243000382088E-5</v>
      </c>
      <c r="L38">
        <f t="shared" si="15"/>
        <v>7.2910602840282251E-2</v>
      </c>
      <c r="M38">
        <f t="shared" ref="M38:M69" si="23">IF($C$26&gt;-1,EXP(GAMMALN($C$28))*(GAMMADIST($C$25,$C$28,1,TRUE)-GAMMADIST(J38,$C$28,1,TRUE)),"")</f>
        <v>1.7931124780567523E-3</v>
      </c>
      <c r="N38">
        <f t="shared" ref="N38:N69" si="24">$C$28-1</f>
        <v>-0.66666666666666652</v>
      </c>
      <c r="O38">
        <f t="shared" ref="O38:O69" si="25">IF($C$26+N38&gt;0, (M38 + ($C$25^N38)*$C$27 - ($J38^N38)*$L38)/N38, "")</f>
        <v>6.7862345345656033E-4</v>
      </c>
      <c r="P38">
        <f t="shared" si="16"/>
        <v>-1.6666666666666665</v>
      </c>
      <c r="Q38">
        <f t="shared" ref="Q38:Q69" si="26">IF($C$26+P38&gt;0, (O38 + ($C$25^P38)*$C$27 - ($J38^P38)*$L38)/P38, "")</f>
        <v>2.5683973209177996E-4</v>
      </c>
      <c r="R38">
        <f t="shared" si="17"/>
        <v>-2.6666666666666665</v>
      </c>
      <c r="S38">
        <f t="shared" ref="S38:S69" si="27">IF($C$26+R38&gt;0, (Q38 + ($C$25^R38)*$C$27 - ($J38^R38)*$L38)/R38, "")</f>
        <v>9.7209243000382088E-5</v>
      </c>
      <c r="T38">
        <f t="shared" si="18"/>
        <v>-3.6666666666666665</v>
      </c>
      <c r="U38" t="str">
        <f t="shared" ref="U38:U69" si="28">IF($C$26+T38&gt;0, (S38 + ($C$25^T38)*$C$27 - ($J38^T38)*$L38)/T38, "")</f>
        <v/>
      </c>
      <c r="V38" cm="1">
        <f t="array" ref="V38">INDEX(M38:U38, 1, 1+$C$26*2)</f>
        <v>9.7209243000382088E-5</v>
      </c>
    </row>
    <row r="39" spans="2:22" x14ac:dyDescent="0.2">
      <c r="E39">
        <v>33</v>
      </c>
      <c r="F39">
        <f t="shared" si="19"/>
        <v>0.96899999999999997</v>
      </c>
      <c r="G39" s="1">
        <f t="shared" si="20"/>
        <v>5032813856.7181587</v>
      </c>
      <c r="H39">
        <f t="shared" si="10"/>
        <v>0.96899999999999997</v>
      </c>
      <c r="J39" s="1">
        <f t="shared" si="21"/>
        <v>2.6044232582100602</v>
      </c>
      <c r="K39">
        <f t="shared" si="22"/>
        <v>1.2786067861456833E-4</v>
      </c>
      <c r="L39">
        <f t="shared" si="15"/>
        <v>7.3945772518789366E-2</v>
      </c>
      <c r="M39">
        <f t="shared" si="23"/>
        <v>2.3389838977132212E-3</v>
      </c>
      <c r="N39">
        <f t="shared" si="24"/>
        <v>-0.66666666666666652</v>
      </c>
      <c r="O39">
        <f t="shared" si="25"/>
        <v>8.8765385571826596E-4</v>
      </c>
      <c r="P39">
        <f t="shared" si="16"/>
        <v>-1.6666666666666665</v>
      </c>
      <c r="Q39">
        <f t="shared" si="26"/>
        <v>3.3688388463554641E-4</v>
      </c>
      <c r="R39">
        <f t="shared" si="17"/>
        <v>-2.6666666666666665</v>
      </c>
      <c r="S39">
        <f t="shared" si="27"/>
        <v>1.2786067861456833E-4</v>
      </c>
      <c r="T39">
        <f t="shared" si="18"/>
        <v>-3.6666666666666665</v>
      </c>
      <c r="U39" t="str">
        <f t="shared" si="28"/>
        <v/>
      </c>
      <c r="V39" cm="1">
        <f t="array" ref="V39">INDEX(M39:U39, 1, 1+$C$26*2)</f>
        <v>1.2786067861456833E-4</v>
      </c>
    </row>
    <row r="40" spans="2:22" x14ac:dyDescent="0.2">
      <c r="E40">
        <v>34</v>
      </c>
      <c r="F40">
        <f t="shared" si="19"/>
        <v>0.96199999999999997</v>
      </c>
      <c r="G40" s="1">
        <f t="shared" si="20"/>
        <v>6283235588.276083</v>
      </c>
      <c r="H40">
        <f t="shared" si="10"/>
        <v>0.96199999999999997</v>
      </c>
      <c r="J40" s="1">
        <f t="shared" si="21"/>
        <v>2.5902998255560363</v>
      </c>
      <c r="K40">
        <f t="shared" si="22"/>
        <v>1.5962878141222224E-4</v>
      </c>
      <c r="L40">
        <f t="shared" si="15"/>
        <v>7.4997550531734444E-2</v>
      </c>
      <c r="M40">
        <f t="shared" si="23"/>
        <v>2.8956202917693901E-3</v>
      </c>
      <c r="N40">
        <f t="shared" si="24"/>
        <v>-0.66666666666666652</v>
      </c>
      <c r="O40">
        <f t="shared" si="25"/>
        <v>1.1019645064905064E-3</v>
      </c>
      <c r="P40">
        <f t="shared" si="16"/>
        <v>-1.6666666666666665</v>
      </c>
      <c r="Q40">
        <f t="shared" si="26"/>
        <v>4.1939585958154611E-4</v>
      </c>
      <c r="R40">
        <f t="shared" si="17"/>
        <v>-2.6666666666666665</v>
      </c>
      <c r="S40">
        <f t="shared" si="27"/>
        <v>1.5962878141222224E-4</v>
      </c>
      <c r="T40">
        <f t="shared" si="18"/>
        <v>-3.6666666666666665</v>
      </c>
      <c r="U40" t="str">
        <f t="shared" si="28"/>
        <v/>
      </c>
      <c r="V40" cm="1">
        <f t="array" ref="V40">INDEX(M40:U40, 1, 1+$C$26*2)</f>
        <v>1.5962878141222224E-4</v>
      </c>
    </row>
    <row r="41" spans="2:22" x14ac:dyDescent="0.2">
      <c r="E41">
        <v>35</v>
      </c>
      <c r="F41">
        <f t="shared" si="19"/>
        <v>0.95499999999999996</v>
      </c>
      <c r="G41" s="1">
        <f t="shared" si="20"/>
        <v>7579449213.2473822</v>
      </c>
      <c r="H41">
        <f t="shared" si="10"/>
        <v>0.95499999999999996</v>
      </c>
      <c r="J41" s="1">
        <f t="shared" si="21"/>
        <v>2.5761506769483922</v>
      </c>
      <c r="K41">
        <f t="shared" si="22"/>
        <v>1.9256026896282894E-4</v>
      </c>
      <c r="L41">
        <f t="shared" si="15"/>
        <v>7.606624474686989E-2</v>
      </c>
      <c r="M41">
        <f t="shared" si="23"/>
        <v>3.4632708641342391E-3</v>
      </c>
      <c r="N41">
        <f t="shared" si="24"/>
        <v>-0.66666666666666652</v>
      </c>
      <c r="O41">
        <f t="shared" si="25"/>
        <v>1.3217117404775577E-3</v>
      </c>
      <c r="P41">
        <f t="shared" si="16"/>
        <v>-1.6666666666666665</v>
      </c>
      <c r="Q41">
        <f t="shared" si="26"/>
        <v>5.0446398057080286E-4</v>
      </c>
      <c r="R41">
        <f t="shared" si="17"/>
        <v>-2.6666666666666665</v>
      </c>
      <c r="S41">
        <f t="shared" si="27"/>
        <v>1.9256026896282894E-4</v>
      </c>
      <c r="T41">
        <f t="shared" si="18"/>
        <v>-3.6666666666666665</v>
      </c>
      <c r="U41" t="str">
        <f t="shared" si="28"/>
        <v/>
      </c>
      <c r="V41" cm="1">
        <f t="array" ref="V41">INDEX(M41:U41, 1, 1+$C$26*2)</f>
        <v>1.9256026896282894E-4</v>
      </c>
    </row>
    <row r="42" spans="2:22" x14ac:dyDescent="0.2">
      <c r="E42">
        <v>36</v>
      </c>
      <c r="F42">
        <f t="shared" si="19"/>
        <v>0.94799999999999995</v>
      </c>
      <c r="G42" s="1">
        <f t="shared" si="20"/>
        <v>8923381437.6956215</v>
      </c>
      <c r="H42">
        <f t="shared" si="10"/>
        <v>0.94799999999999995</v>
      </c>
      <c r="J42" s="1">
        <f t="shared" si="21"/>
        <v>2.5619755765495271</v>
      </c>
      <c r="K42">
        <f t="shared" si="22"/>
        <v>2.2670409098850491E-4</v>
      </c>
      <c r="L42">
        <f t="shared" si="15"/>
        <v>7.7152169768059123E-2</v>
      </c>
      <c r="M42">
        <f t="shared" si="23"/>
        <v>4.0421916663988229E-3</v>
      </c>
      <c r="N42">
        <f t="shared" si="24"/>
        <v>-0.66666666666666652</v>
      </c>
      <c r="O42">
        <f t="shared" si="25"/>
        <v>1.547057321668426E-3</v>
      </c>
      <c r="P42">
        <f t="shared" si="16"/>
        <v>-1.6666666666666665</v>
      </c>
      <c r="Q42">
        <f t="shared" si="26"/>
        <v>5.9218022706400734E-4</v>
      </c>
      <c r="R42">
        <f t="shared" si="17"/>
        <v>-2.6666666666666665</v>
      </c>
      <c r="S42">
        <f t="shared" si="27"/>
        <v>2.2670409098850491E-4</v>
      </c>
      <c r="T42">
        <f t="shared" si="18"/>
        <v>-3.6666666666666665</v>
      </c>
      <c r="U42" t="str">
        <f t="shared" si="28"/>
        <v/>
      </c>
      <c r="V42" cm="1">
        <f t="array" ref="V42">INDEX(M42:U42, 1, 1+$C$26*2)</f>
        <v>2.2670409098850491E-4</v>
      </c>
    </row>
    <row r="43" spans="2:22" x14ac:dyDescent="0.2">
      <c r="E43">
        <v>37</v>
      </c>
      <c r="F43">
        <f t="shared" si="19"/>
        <v>0.94099999999999995</v>
      </c>
      <c r="G43" s="1">
        <f t="shared" si="20"/>
        <v>10317051588.007763</v>
      </c>
      <c r="H43">
        <f t="shared" si="10"/>
        <v>0.94099999999999995</v>
      </c>
      <c r="J43" s="1">
        <f t="shared" si="21"/>
        <v>2.5477742845999325</v>
      </c>
      <c r="K43">
        <f t="shared" si="22"/>
        <v>2.6211155031502812E-4</v>
      </c>
      <c r="L43">
        <f t="shared" si="15"/>
        <v>7.8255647112031326E-2</v>
      </c>
      <c r="M43">
        <f t="shared" si="23"/>
        <v>4.6326458219008611E-3</v>
      </c>
      <c r="N43">
        <f t="shared" si="24"/>
        <v>-0.66666666666666652</v>
      </c>
      <c r="O43">
        <f t="shared" si="25"/>
        <v>1.7781686635013169E-3</v>
      </c>
      <c r="P43">
        <f t="shared" si="16"/>
        <v>-1.6666666666666665</v>
      </c>
      <c r="Q43">
        <f t="shared" si="26"/>
        <v>6.826404081772795E-4</v>
      </c>
      <c r="R43">
        <f t="shared" si="17"/>
        <v>-2.6666666666666665</v>
      </c>
      <c r="S43">
        <f t="shared" si="27"/>
        <v>2.6211155031502812E-4</v>
      </c>
      <c r="T43">
        <f t="shared" si="18"/>
        <v>-3.6666666666666665</v>
      </c>
      <c r="U43" t="str">
        <f t="shared" si="28"/>
        <v/>
      </c>
      <c r="V43" cm="1">
        <f t="array" ref="V43">INDEX(M43:U43, 1, 1+$C$26*2)</f>
        <v>2.6211155031502812E-4</v>
      </c>
    </row>
    <row r="44" spans="2:22" x14ac:dyDescent="0.2">
      <c r="E44">
        <v>38</v>
      </c>
      <c r="F44">
        <f t="shared" si="19"/>
        <v>0.93399999999999994</v>
      </c>
      <c r="G44" s="1">
        <f t="shared" si="20"/>
        <v>11762576661.959093</v>
      </c>
      <c r="H44">
        <f t="shared" si="10"/>
        <v>0.93399999999999994</v>
      </c>
      <c r="J44" s="1">
        <f t="shared" si="21"/>
        <v>2.533546557323282</v>
      </c>
      <c r="K44">
        <f t="shared" si="22"/>
        <v>2.988364311987421E-4</v>
      </c>
      <c r="L44">
        <f t="shared" si="15"/>
        <v>7.9377005390733626E-2</v>
      </c>
      <c r="M44">
        <f t="shared" si="23"/>
        <v>5.2349037584805925E-3</v>
      </c>
      <c r="N44">
        <f t="shared" si="24"/>
        <v>-0.66666666666666652</v>
      </c>
      <c r="O44">
        <f t="shared" si="25"/>
        <v>2.0152190593670347E-3</v>
      </c>
      <c r="P44">
        <f t="shared" si="16"/>
        <v>-1.6666666666666665</v>
      </c>
      <c r="Q44">
        <f t="shared" si="26"/>
        <v>7.7594434593633967E-4</v>
      </c>
      <c r="R44">
        <f t="shared" si="17"/>
        <v>-2.6666666666666665</v>
      </c>
      <c r="S44">
        <f t="shared" si="27"/>
        <v>2.988364311987421E-4</v>
      </c>
      <c r="T44">
        <f t="shared" si="18"/>
        <v>-3.6666666666666665</v>
      </c>
      <c r="U44" t="str">
        <f t="shared" si="28"/>
        <v/>
      </c>
      <c r="V44" cm="1">
        <f t="array" ref="V44">INDEX(M44:U44, 1, 1+$C$26*2)</f>
        <v>2.988364311987421E-4</v>
      </c>
    </row>
    <row r="45" spans="2:22" x14ac:dyDescent="0.2">
      <c r="E45">
        <v>39</v>
      </c>
      <c r="F45">
        <f t="shared" si="19"/>
        <v>0.92700000000000005</v>
      </c>
      <c r="G45" s="1">
        <f t="shared" si="20"/>
        <v>13262176689.895237</v>
      </c>
      <c r="H45">
        <f t="shared" si="10"/>
        <v>0.92700000000000005</v>
      </c>
      <c r="J45" s="1">
        <f t="shared" si="21"/>
        <v>2.519292146828497</v>
      </c>
      <c r="K45">
        <f t="shared" si="22"/>
        <v>3.3693513553226739E-4</v>
      </c>
      <c r="L45">
        <f t="shared" si="15"/>
        <v>8.0516580499493853E-2</v>
      </c>
      <c r="M45">
        <f t="shared" si="23"/>
        <v>5.8492434503219807E-3</v>
      </c>
      <c r="N45">
        <f t="shared" si="24"/>
        <v>-0.66666666666666652</v>
      </c>
      <c r="O45">
        <f t="shared" si="25"/>
        <v>2.2583879240104629E-3</v>
      </c>
      <c r="P45">
        <f t="shared" si="16"/>
        <v>-1.6666666666666665</v>
      </c>
      <c r="Q45">
        <f t="shared" si="26"/>
        <v>8.7219606852386518E-4</v>
      </c>
      <c r="R45">
        <f t="shared" si="17"/>
        <v>-2.6666666666666665</v>
      </c>
      <c r="S45">
        <f t="shared" si="27"/>
        <v>3.3693513553226739E-4</v>
      </c>
      <c r="T45">
        <f t="shared" si="18"/>
        <v>-3.6666666666666665</v>
      </c>
      <c r="U45" t="str">
        <f t="shared" si="28"/>
        <v/>
      </c>
      <c r="V45" cm="1">
        <f t="array" ref="V45">INDEX(M45:U45, 1, 1+$C$26*2)</f>
        <v>3.3693513553226739E-4</v>
      </c>
    </row>
    <row r="46" spans="2:22" x14ac:dyDescent="0.2">
      <c r="E46">
        <v>40</v>
      </c>
      <c r="F46">
        <f t="shared" si="19"/>
        <v>0.91999999999999993</v>
      </c>
      <c r="G46" s="1">
        <f t="shared" si="20"/>
        <v>14818180427.286352</v>
      </c>
      <c r="H46">
        <f t="shared" si="10"/>
        <v>0.91999999999999993</v>
      </c>
      <c r="J46" s="1">
        <f t="shared" si="21"/>
        <v>2.5050108010086629</v>
      </c>
      <c r="K46">
        <f t="shared" si="22"/>
        <v>3.7646682746902483E-4</v>
      </c>
      <c r="L46">
        <f t="shared" si="15"/>
        <v>8.1674715811216256E-2</v>
      </c>
      <c r="M46">
        <f t="shared" si="23"/>
        <v>6.4759506692965403E-3</v>
      </c>
      <c r="N46">
        <f t="shared" si="24"/>
        <v>-0.66666666666666652</v>
      </c>
      <c r="O46">
        <f t="shared" si="25"/>
        <v>2.5078610464192544E-3</v>
      </c>
      <c r="P46">
        <f t="shared" si="16"/>
        <v>-1.6666666666666665</v>
      </c>
      <c r="Q46">
        <f t="shared" si="26"/>
        <v>9.7150401413675935E-4</v>
      </c>
      <c r="R46">
        <f t="shared" si="17"/>
        <v>-2.6666666666666665</v>
      </c>
      <c r="S46">
        <f t="shared" si="27"/>
        <v>3.7646682746902483E-4</v>
      </c>
      <c r="T46">
        <f t="shared" si="18"/>
        <v>-3.6666666666666665</v>
      </c>
      <c r="U46" t="str">
        <f t="shared" si="28"/>
        <v/>
      </c>
      <c r="V46" cm="1">
        <f t="array" ref="V46">INDEX(M46:U46, 1, 1+$C$26*2)</f>
        <v>3.7646682746902483E-4</v>
      </c>
    </row>
    <row r="47" spans="2:22" x14ac:dyDescent="0.2">
      <c r="E47">
        <v>41</v>
      </c>
      <c r="F47">
        <f t="shared" si="19"/>
        <v>0.91300000000000003</v>
      </c>
      <c r="G47" s="1">
        <f t="shared" si="20"/>
        <v>16433031401.526558</v>
      </c>
      <c r="H47">
        <f t="shared" si="10"/>
        <v>0.91300000000000003</v>
      </c>
      <c r="J47" s="1">
        <f t="shared" si="21"/>
        <v>2.4907022634366811</v>
      </c>
      <c r="K47">
        <f t="shared" si="22"/>
        <v>4.1749358704768142E-4</v>
      </c>
      <c r="L47">
        <f t="shared" si="15"/>
        <v>8.2851762376842733E-2</v>
      </c>
      <c r="M47">
        <f t="shared" si="23"/>
        <v>7.1153192462491003E-3</v>
      </c>
      <c r="N47">
        <f t="shared" si="24"/>
        <v>-0.66666666666666652</v>
      </c>
      <c r="O47">
        <f t="shared" si="25"/>
        <v>2.7638308548255182E-3</v>
      </c>
      <c r="P47">
        <f t="shared" si="16"/>
        <v>-1.6666666666666665</v>
      </c>
      <c r="Q47">
        <f t="shared" si="26"/>
        <v>1.0739812461123843E-3</v>
      </c>
      <c r="R47">
        <f t="shared" si="17"/>
        <v>-2.6666666666666665</v>
      </c>
      <c r="S47">
        <f t="shared" si="27"/>
        <v>4.1749358704768142E-4</v>
      </c>
      <c r="T47">
        <f t="shared" si="18"/>
        <v>-3.6666666666666665</v>
      </c>
      <c r="U47" t="str">
        <f t="shared" si="28"/>
        <v/>
      </c>
      <c r="V47" cm="1">
        <f t="array" ref="V47">INDEX(M47:U47, 1, 1+$C$26*2)</f>
        <v>4.1749358704768142E-4</v>
      </c>
    </row>
    <row r="48" spans="2:22" x14ac:dyDescent="0.2">
      <c r="E48">
        <v>42</v>
      </c>
      <c r="F48">
        <f t="shared" si="19"/>
        <v>0.90599999999999992</v>
      </c>
      <c r="G48" s="1">
        <f t="shared" si="20"/>
        <v>18109294337.680046</v>
      </c>
      <c r="H48">
        <f t="shared" si="10"/>
        <v>0.90599999999999992</v>
      </c>
      <c r="J48" s="1">
        <f t="shared" si="21"/>
        <v>2.4763662732575051</v>
      </c>
      <c r="K48">
        <f t="shared" si="22"/>
        <v>4.6008057344408212E-4</v>
      </c>
      <c r="L48">
        <f t="shared" si="15"/>
        <v>8.404807913232408E-2</v>
      </c>
      <c r="M48">
        <f t="shared" si="23"/>
        <v>7.7676513426838019E-3</v>
      </c>
      <c r="N48">
        <f t="shared" si="24"/>
        <v>-0.66666666666666652</v>
      </c>
      <c r="O48">
        <f t="shared" si="25"/>
        <v>3.026496694493311E-3</v>
      </c>
      <c r="P48">
        <f t="shared" si="16"/>
        <v>-1.6666666666666665</v>
      </c>
      <c r="Q48">
        <f t="shared" si="26"/>
        <v>1.1797456800238292E-3</v>
      </c>
      <c r="R48">
        <f t="shared" si="17"/>
        <v>-2.6666666666666665</v>
      </c>
      <c r="S48">
        <f t="shared" si="27"/>
        <v>4.6008057344408212E-4</v>
      </c>
      <c r="T48">
        <f t="shared" si="18"/>
        <v>-3.6666666666666665</v>
      </c>
      <c r="U48" t="str">
        <f t="shared" si="28"/>
        <v/>
      </c>
      <c r="V48" cm="1">
        <f t="array" ref="V48">INDEX(M48:U48, 1, 1+$C$26*2)</f>
        <v>4.6008057344408212E-4</v>
      </c>
    </row>
    <row r="49" spans="5:22" x14ac:dyDescent="0.2">
      <c r="E49">
        <v>43</v>
      </c>
      <c r="F49">
        <f t="shared" si="19"/>
        <v>0.89900000000000002</v>
      </c>
      <c r="G49" s="1">
        <f t="shared" si="20"/>
        <v>19849661989.587547</v>
      </c>
      <c r="H49">
        <f t="shared" si="10"/>
        <v>0.89900000000000002</v>
      </c>
      <c r="J49" s="1">
        <f t="shared" si="21"/>
        <v>2.4620025650768484</v>
      </c>
      <c r="K49">
        <f t="shared" si="22"/>
        <v>5.0429619852173052E-4</v>
      </c>
      <c r="L49">
        <f t="shared" si="15"/>
        <v>8.5264033112354337E-2</v>
      </c>
      <c r="M49">
        <f t="shared" si="23"/>
        <v>8.4332577333455661E-3</v>
      </c>
      <c r="N49">
        <f t="shared" si="24"/>
        <v>-0.66666666666666652</v>
      </c>
      <c r="O49">
        <f t="shared" si="25"/>
        <v>3.2960651189852608E-3</v>
      </c>
      <c r="P49">
        <f t="shared" si="16"/>
        <v>-1.6666666666666665</v>
      </c>
      <c r="Q49">
        <f t="shared" si="26"/>
        <v>1.2889203235057782E-3</v>
      </c>
      <c r="R49">
        <f t="shared" si="17"/>
        <v>-2.6666666666666665</v>
      </c>
      <c r="S49">
        <f t="shared" si="27"/>
        <v>5.0429619852173052E-4</v>
      </c>
      <c r="T49">
        <f t="shared" si="18"/>
        <v>-3.6666666666666665</v>
      </c>
      <c r="U49" t="str">
        <f t="shared" si="28"/>
        <v/>
      </c>
      <c r="V49" cm="1">
        <f t="array" ref="V49">INDEX(M49:U49, 1, 1+$C$26*2)</f>
        <v>5.0429619852173052E-4</v>
      </c>
    </row>
    <row r="50" spans="5:22" x14ac:dyDescent="0.2">
      <c r="E50">
        <v>44</v>
      </c>
      <c r="F50">
        <f t="shared" si="19"/>
        <v>0.8919999999999999</v>
      </c>
      <c r="G50" s="1">
        <f t="shared" si="20"/>
        <v>21656962405.108341</v>
      </c>
      <c r="H50">
        <f t="shared" si="10"/>
        <v>0.8919999999999999</v>
      </c>
      <c r="J50" s="1">
        <f t="shared" si="21"/>
        <v>2.4476108688461933</v>
      </c>
      <c r="K50">
        <f t="shared" si="22"/>
        <v>5.5021231141187796E-4</v>
      </c>
      <c r="L50">
        <f t="shared" si="15"/>
        <v>8.6499999671136529E-2</v>
      </c>
      <c r="M50">
        <f t="shared" si="23"/>
        <v>9.1124581001987594E-3</v>
      </c>
      <c r="N50">
        <f t="shared" si="24"/>
        <v>-0.66666666666666652</v>
      </c>
      <c r="O50">
        <f t="shared" si="25"/>
        <v>3.5727501956795875E-3</v>
      </c>
      <c r="P50">
        <f t="shared" si="16"/>
        <v>-1.6666666666666665</v>
      </c>
      <c r="Q50">
        <f t="shared" si="26"/>
        <v>1.401633529606184E-3</v>
      </c>
      <c r="R50">
        <f t="shared" si="17"/>
        <v>-2.6666666666666665</v>
      </c>
      <c r="S50">
        <f t="shared" si="27"/>
        <v>5.5021231141187796E-4</v>
      </c>
      <c r="T50">
        <f t="shared" si="18"/>
        <v>-3.6666666666666665</v>
      </c>
      <c r="U50" t="str">
        <f t="shared" si="28"/>
        <v/>
      </c>
      <c r="V50" cm="1">
        <f t="array" ref="V50">INDEX(M50:U50, 1, 1+$C$26*2)</f>
        <v>5.5021231141187796E-4</v>
      </c>
    </row>
    <row r="51" spans="5:22" x14ac:dyDescent="0.2">
      <c r="E51">
        <v>45</v>
      </c>
      <c r="F51">
        <f t="shared" si="19"/>
        <v>0.88500000000000001</v>
      </c>
      <c r="G51" s="1">
        <f t="shared" si="20"/>
        <v>23534166656.192291</v>
      </c>
      <c r="H51">
        <f t="shared" si="10"/>
        <v>0.88500000000000001</v>
      </c>
      <c r="J51" s="1">
        <f t="shared" si="21"/>
        <v>2.4331909097439706</v>
      </c>
      <c r="K51">
        <f t="shared" si="22"/>
        <v>5.9790439490304311E-4</v>
      </c>
      <c r="L51">
        <f t="shared" si="15"/>
        <v>8.7756362710457184E-2</v>
      </c>
      <c r="M51">
        <f t="shared" si="23"/>
        <v>9.805581338354798E-3</v>
      </c>
      <c r="N51">
        <f t="shared" si="24"/>
        <v>-0.66666666666666652</v>
      </c>
      <c r="O51">
        <f t="shared" si="25"/>
        <v>3.8567738263203645E-3</v>
      </c>
      <c r="P51">
        <f t="shared" si="16"/>
        <v>-1.6666666666666665</v>
      </c>
      <c r="Q51">
        <f t="shared" si="26"/>
        <v>1.5180192645372287E-3</v>
      </c>
      <c r="R51">
        <f t="shared" si="17"/>
        <v>-2.6666666666666665</v>
      </c>
      <c r="S51">
        <f t="shared" si="27"/>
        <v>5.9790439490304311E-4</v>
      </c>
      <c r="T51">
        <f t="shared" si="18"/>
        <v>-3.6666666666666665</v>
      </c>
      <c r="U51" t="str">
        <f t="shared" si="28"/>
        <v/>
      </c>
      <c r="V51" cm="1">
        <f t="array" ref="V51">INDEX(M51:U51, 1, 1+$C$26*2)</f>
        <v>5.9790439490304311E-4</v>
      </c>
    </row>
    <row r="52" spans="5:22" x14ac:dyDescent="0.2">
      <c r="E52">
        <v>46</v>
      </c>
      <c r="F52">
        <f t="shared" si="19"/>
        <v>0.878</v>
      </c>
      <c r="G52" s="1">
        <f t="shared" si="20"/>
        <v>25484397067.166279</v>
      </c>
      <c r="H52">
        <f t="shared" si="10"/>
        <v>0.878</v>
      </c>
      <c r="J52" s="1">
        <f t="shared" si="21"/>
        <v>2.4187424080527324</v>
      </c>
      <c r="K52">
        <f t="shared" si="22"/>
        <v>6.4745177448812235E-4</v>
      </c>
      <c r="L52">
        <f t="shared" si="15"/>
        <v>8.9033514915363543E-2</v>
      </c>
      <c r="M52">
        <f t="shared" si="23"/>
        <v>1.0512965874512873E-2</v>
      </c>
      <c r="N52">
        <f t="shared" si="24"/>
        <v>-0.66666666666666652</v>
      </c>
      <c r="O52">
        <f t="shared" si="25"/>
        <v>4.1483660834640045E-3</v>
      </c>
      <c r="P52">
        <f t="shared" si="16"/>
        <v>-1.6666666666666665</v>
      </c>
      <c r="Q52">
        <f t="shared" si="26"/>
        <v>1.6382173907441206E-3</v>
      </c>
      <c r="R52">
        <f t="shared" si="17"/>
        <v>-2.6666666666666665</v>
      </c>
      <c r="S52">
        <f t="shared" si="27"/>
        <v>6.4745177448812235E-4</v>
      </c>
      <c r="T52">
        <f t="shared" si="18"/>
        <v>-3.6666666666666665</v>
      </c>
      <c r="U52" t="str">
        <f t="shared" si="28"/>
        <v/>
      </c>
      <c r="V52" cm="1">
        <f t="array" ref="V52">INDEX(M52:U52, 1, 1+$C$26*2)</f>
        <v>6.4745177448812235E-4</v>
      </c>
    </row>
    <row r="53" spans="5:22" x14ac:dyDescent="0.2">
      <c r="E53">
        <v>47</v>
      </c>
      <c r="F53">
        <f t="shared" si="19"/>
        <v>0.871</v>
      </c>
      <c r="G53" s="1">
        <f t="shared" si="20"/>
        <v>27510935977.062386</v>
      </c>
      <c r="H53">
        <f t="shared" si="10"/>
        <v>0.871</v>
      </c>
      <c r="J53" s="1">
        <f t="shared" si="21"/>
        <v>2.4042650790321649</v>
      </c>
      <c r="K53">
        <f t="shared" si="22"/>
        <v>6.9893784097931619E-4</v>
      </c>
      <c r="L53">
        <f t="shared" si="15"/>
        <v>9.0331857997748233E-2</v>
      </c>
      <c r="M53">
        <f t="shared" si="23"/>
        <v>1.1234959998522934E-2</v>
      </c>
      <c r="N53">
        <f t="shared" si="24"/>
        <v>-0.66666666666666652</v>
      </c>
      <c r="O53">
        <f t="shared" si="25"/>
        <v>4.4477655637165632E-3</v>
      </c>
      <c r="P53">
        <f t="shared" si="16"/>
        <v>-1.6666666666666665</v>
      </c>
      <c r="Q53">
        <f t="shared" si="26"/>
        <v>1.7623739662900708E-3</v>
      </c>
      <c r="R53">
        <f t="shared" si="17"/>
        <v>-2.6666666666666665</v>
      </c>
      <c r="S53">
        <f t="shared" si="27"/>
        <v>6.9893784097931619E-4</v>
      </c>
      <c r="T53">
        <f t="shared" si="18"/>
        <v>-3.6666666666666665</v>
      </c>
      <c r="U53" t="str">
        <f t="shared" si="28"/>
        <v/>
      </c>
      <c r="V53" cm="1">
        <f t="array" ref="V53">INDEX(M53:U53, 1, 1+$C$26*2)</f>
        <v>6.9893784097931619E-4</v>
      </c>
    </row>
    <row r="54" spans="5:22" x14ac:dyDescent="0.2">
      <c r="E54">
        <v>48</v>
      </c>
      <c r="F54">
        <f t="shared" si="19"/>
        <v>0.86399999999999999</v>
      </c>
      <c r="G54" s="1">
        <f t="shared" si="20"/>
        <v>29617235074.903019</v>
      </c>
      <c r="H54">
        <f t="shared" si="10"/>
        <v>0.86399999999999999</v>
      </c>
      <c r="J54" s="1">
        <f t="shared" si="21"/>
        <v>2.3897586327877569</v>
      </c>
      <c r="K54">
        <f t="shared" si="22"/>
        <v>7.5245028767954956E-4</v>
      </c>
      <c r="L54">
        <f t="shared" si="15"/>
        <v>9.1651802948162914E-2</v>
      </c>
      <c r="M54">
        <f t="shared" si="23"/>
        <v>1.1971922208699696E-2</v>
      </c>
      <c r="N54">
        <f t="shared" si="24"/>
        <v>-0.66666666666666652</v>
      </c>
      <c r="O54">
        <f t="shared" si="25"/>
        <v>4.7552197587393307E-3</v>
      </c>
      <c r="P54">
        <f t="shared" si="16"/>
        <v>-1.6666666666666665</v>
      </c>
      <c r="Q54">
        <f t="shared" si="26"/>
        <v>1.8906415616140012E-3</v>
      </c>
      <c r="R54">
        <f t="shared" si="17"/>
        <v>-2.6666666666666665</v>
      </c>
      <c r="S54">
        <f t="shared" si="27"/>
        <v>7.5245028767954956E-4</v>
      </c>
      <c r="T54">
        <f t="shared" si="18"/>
        <v>-3.6666666666666665</v>
      </c>
      <c r="U54" t="str">
        <f t="shared" si="28"/>
        <v/>
      </c>
      <c r="V54" cm="1">
        <f t="array" ref="V54">INDEX(M54:U54, 1, 1+$C$26*2)</f>
        <v>7.5245028767954956E-4</v>
      </c>
    </row>
    <row r="55" spans="5:22" x14ac:dyDescent="0.2">
      <c r="E55">
        <v>49</v>
      </c>
      <c r="F55">
        <f t="shared" si="19"/>
        <v>0.85699999999999998</v>
      </c>
      <c r="G55" s="1">
        <f t="shared" si="20"/>
        <v>31806925349.758564</v>
      </c>
      <c r="H55">
        <f t="shared" si="10"/>
        <v>0.85699999999999998</v>
      </c>
      <c r="J55" s="1">
        <f t="shared" si="21"/>
        <v>2.3752227741349405</v>
      </c>
      <c r="K55">
        <f t="shared" si="22"/>
        <v>8.080813631727474E-4</v>
      </c>
      <c r="L55">
        <f t="shared" si="15"/>
        <v>9.2993770296197459E-2</v>
      </c>
      <c r="M55">
        <f t="shared" si="23"/>
        <v>1.2724221571568715E-2</v>
      </c>
      <c r="N55">
        <f t="shared" si="24"/>
        <v>-0.66666666666666652</v>
      </c>
      <c r="O55">
        <f t="shared" si="25"/>
        <v>5.0709854450367619E-3</v>
      </c>
      <c r="P55">
        <f t="shared" si="16"/>
        <v>-1.6666666666666665</v>
      </c>
      <c r="Q55">
        <f t="shared" si="26"/>
        <v>2.0231795948108889E-3</v>
      </c>
      <c r="R55">
        <f t="shared" si="17"/>
        <v>-2.6666666666666665</v>
      </c>
      <c r="S55">
        <f t="shared" si="27"/>
        <v>8.080813631727474E-4</v>
      </c>
      <c r="T55">
        <f t="shared" si="18"/>
        <v>-3.6666666666666665</v>
      </c>
      <c r="U55" t="str">
        <f t="shared" si="28"/>
        <v/>
      </c>
      <c r="V55" cm="1">
        <f t="array" ref="V55">INDEX(M55:U55, 1, 1+$C$26*2)</f>
        <v>8.080813631727474E-4</v>
      </c>
    </row>
    <row r="56" spans="5:22" x14ac:dyDescent="0.2">
      <c r="E56">
        <v>50</v>
      </c>
      <c r="F56">
        <f t="shared" si="19"/>
        <v>0.85</v>
      </c>
      <c r="G56" s="1">
        <f t="shared" si="20"/>
        <v>34083827700.979328</v>
      </c>
      <c r="H56">
        <f t="shared" si="10"/>
        <v>0.85</v>
      </c>
      <c r="J56" s="1">
        <f t="shared" si="21"/>
        <v>2.3606572024585137</v>
      </c>
      <c r="K56">
        <f t="shared" si="22"/>
        <v>8.6592814088643942E-4</v>
      </c>
      <c r="L56">
        <f t="shared" si="15"/>
        <v>9.4358190379776816E-2</v>
      </c>
      <c r="M56">
        <f t="shared" si="23"/>
        <v>1.3492238096750379E-2</v>
      </c>
      <c r="N56">
        <f t="shared" si="24"/>
        <v>-0.66666666666666652</v>
      </c>
      <c r="O56">
        <f t="shared" si="25"/>
        <v>5.3953290936287627E-3</v>
      </c>
      <c r="P56">
        <f t="shared" si="16"/>
        <v>-1.6666666666666665</v>
      </c>
      <c r="Q56">
        <f t="shared" si="26"/>
        <v>2.1601546866567146E-3</v>
      </c>
      <c r="R56">
        <f t="shared" si="17"/>
        <v>-2.6666666666666665</v>
      </c>
      <c r="S56">
        <f t="shared" si="27"/>
        <v>8.6592814088643942E-4</v>
      </c>
      <c r="T56">
        <f t="shared" si="18"/>
        <v>-3.6666666666666665</v>
      </c>
      <c r="U56" t="str">
        <f t="shared" si="28"/>
        <v/>
      </c>
      <c r="V56" cm="1">
        <f t="array" ref="V56">INDEX(M56:U56, 1, 1+$C$26*2)</f>
        <v>8.6592814088643942E-4</v>
      </c>
    </row>
    <row r="57" spans="5:22" x14ac:dyDescent="0.2">
      <c r="E57">
        <v>51</v>
      </c>
      <c r="F57">
        <f t="shared" si="19"/>
        <v>0.84299999999999997</v>
      </c>
      <c r="G57" s="1">
        <f t="shared" si="20"/>
        <v>36451964257.663513</v>
      </c>
      <c r="H57">
        <f t="shared" si="10"/>
        <v>0.84299999999999997</v>
      </c>
      <c r="J57" s="1">
        <f t="shared" si="21"/>
        <v>2.3460616115671318</v>
      </c>
      <c r="K57">
        <f t="shared" si="22"/>
        <v>9.2609280667315232E-4</v>
      </c>
      <c r="L57">
        <f t="shared" si="15"/>
        <v>9.5745503623746619E-2</v>
      </c>
      <c r="M57">
        <f t="shared" si="23"/>
        <v>1.4276363127733347E-2</v>
      </c>
      <c r="N57">
        <f t="shared" si="24"/>
        <v>-0.66666666666666652</v>
      </c>
      <c r="O57">
        <f t="shared" si="25"/>
        <v>5.7285273007752395E-3</v>
      </c>
      <c r="P57">
        <f t="shared" si="16"/>
        <v>-1.6666666666666665</v>
      </c>
      <c r="Q57">
        <f t="shared" si="26"/>
        <v>2.3017410366953138E-3</v>
      </c>
      <c r="R57">
        <f t="shared" si="17"/>
        <v>-2.6666666666666665</v>
      </c>
      <c r="S57">
        <f t="shared" si="27"/>
        <v>9.2609280667315232E-4</v>
      </c>
      <c r="T57">
        <f t="shared" si="18"/>
        <v>-3.6666666666666665</v>
      </c>
      <c r="U57" t="str">
        <f t="shared" si="28"/>
        <v/>
      </c>
      <c r="V57" cm="1">
        <f t="array" ref="V57">INDEX(M57:U57, 1, 1+$C$26*2)</f>
        <v>9.2609280667315232E-4</v>
      </c>
    </row>
    <row r="58" spans="5:22" x14ac:dyDescent="0.2">
      <c r="E58">
        <v>52</v>
      </c>
      <c r="F58">
        <f t="shared" si="19"/>
        <v>0.83599999999999997</v>
      </c>
      <c r="G58" s="1">
        <f t="shared" si="20"/>
        <v>38915570460.439613</v>
      </c>
      <c r="H58">
        <f t="shared" si="10"/>
        <v>0.83599999999999997</v>
      </c>
      <c r="J58" s="1">
        <f t="shared" si="21"/>
        <v>2.3314356895426651</v>
      </c>
      <c r="K58">
        <f t="shared" si="22"/>
        <v>9.8868296575909385E-4</v>
      </c>
      <c r="L58">
        <f t="shared" si="15"/>
        <v>9.7156160828134747E-2</v>
      </c>
      <c r="M58">
        <f t="shared" si="23"/>
        <v>1.5076999749333964E-2</v>
      </c>
      <c r="N58">
        <f t="shared" si="24"/>
        <v>-0.66666666666666652</v>
      </c>
      <c r="O58">
        <f t="shared" si="25"/>
        <v>6.0708672409952539E-3</v>
      </c>
      <c r="P58">
        <f t="shared" si="16"/>
        <v>-1.6666666666666665</v>
      </c>
      <c r="Q58">
        <f t="shared" si="26"/>
        <v>2.4481208218048176E-3</v>
      </c>
      <c r="R58">
        <f t="shared" si="17"/>
        <v>-2.6666666666666665</v>
      </c>
      <c r="S58">
        <f t="shared" si="27"/>
        <v>9.8868296575909385E-4</v>
      </c>
      <c r="T58">
        <f t="shared" si="18"/>
        <v>-3.6666666666666665</v>
      </c>
      <c r="U58" t="str">
        <f t="shared" si="28"/>
        <v/>
      </c>
      <c r="V58" cm="1">
        <f t="array" ref="V58">INDEX(M58:U58, 1, 1+$C$26*2)</f>
        <v>9.8868296575909385E-4</v>
      </c>
    </row>
    <row r="59" spans="5:22" x14ac:dyDescent="0.2">
      <c r="E59">
        <v>53</v>
      </c>
      <c r="F59">
        <f t="shared" si="19"/>
        <v>0.82899999999999996</v>
      </c>
      <c r="G59" s="1">
        <f t="shared" si="20"/>
        <v>41479107963.083748</v>
      </c>
      <c r="H59">
        <f t="shared" si="10"/>
        <v>0.82899999999999996</v>
      </c>
      <c r="J59" s="1">
        <f t="shared" si="21"/>
        <v>2.3167791185841837</v>
      </c>
      <c r="K59">
        <f t="shared" si="22"/>
        <v>1.0538119705214902E-3</v>
      </c>
      <c r="L59">
        <f t="shared" si="15"/>
        <v>9.8590623466498162E-2</v>
      </c>
      <c r="M59">
        <f t="shared" si="23"/>
        <v>1.5894563212683632E-2</v>
      </c>
      <c r="N59">
        <f t="shared" si="24"/>
        <v>-0.66666666666666652</v>
      </c>
      <c r="O59">
        <f t="shared" si="25"/>
        <v>6.4226471437093483E-3</v>
      </c>
      <c r="P59">
        <f t="shared" si="16"/>
        <v>-1.6666666666666665</v>
      </c>
      <c r="Q59">
        <f t="shared" si="26"/>
        <v>2.5994846187675997E-3</v>
      </c>
      <c r="R59">
        <f t="shared" si="17"/>
        <v>-2.6666666666666665</v>
      </c>
      <c r="S59">
        <f t="shared" si="27"/>
        <v>1.0538119705214902E-3</v>
      </c>
      <c r="T59">
        <f t="shared" si="18"/>
        <v>-3.6666666666666665</v>
      </c>
      <c r="U59" t="str">
        <f t="shared" si="28"/>
        <v/>
      </c>
      <c r="V59" cm="1">
        <f t="array" ref="V59">INDEX(M59:U59, 1, 1+$C$26*2)</f>
        <v>1.0538119705214902E-3</v>
      </c>
    </row>
    <row r="60" spans="5:22" x14ac:dyDescent="0.2">
      <c r="E60">
        <v>54</v>
      </c>
      <c r="F60">
        <f t="shared" si="19"/>
        <v>0.82200000000000006</v>
      </c>
      <c r="G60" s="1">
        <f t="shared" si="20"/>
        <v>44147278416.379723</v>
      </c>
      <c r="H60">
        <f t="shared" si="10"/>
        <v>0.82200000000000006</v>
      </c>
      <c r="J60" s="1">
        <f t="shared" si="21"/>
        <v>2.3020915748463411</v>
      </c>
      <c r="K60">
        <f t="shared" si="22"/>
        <v>1.1215992706801029E-3</v>
      </c>
      <c r="L60">
        <f t="shared" si="15"/>
        <v>0.10004936399478218</v>
      </c>
      <c r="M60">
        <f t="shared" si="23"/>
        <v>1.672948137863018E-2</v>
      </c>
      <c r="N60">
        <f t="shared" si="24"/>
        <v>-0.66666666666666652</v>
      </c>
      <c r="O60">
        <f t="shared" si="25"/>
        <v>6.784176794930678E-3</v>
      </c>
      <c r="P60">
        <f t="shared" si="16"/>
        <v>-1.6666666666666665</v>
      </c>
      <c r="Q60">
        <f t="shared" si="26"/>
        <v>2.756031852478589E-3</v>
      </c>
      <c r="R60">
        <f t="shared" si="17"/>
        <v>-2.6666666666666665</v>
      </c>
      <c r="S60">
        <f t="shared" si="27"/>
        <v>1.1215992706801029E-3</v>
      </c>
      <c r="T60">
        <f t="shared" si="18"/>
        <v>-3.6666666666666665</v>
      </c>
      <c r="U60" t="str">
        <f t="shared" si="28"/>
        <v/>
      </c>
      <c r="V60" cm="1">
        <f t="array" ref="V60">INDEX(M60:U60, 1, 1+$C$26*2)</f>
        <v>1.1215992706801029E-3</v>
      </c>
    </row>
    <row r="61" spans="5:22" x14ac:dyDescent="0.2">
      <c r="E61">
        <v>55</v>
      </c>
      <c r="F61">
        <f t="shared" si="19"/>
        <v>0.81499999999999995</v>
      </c>
      <c r="G61" s="1">
        <f t="shared" si="20"/>
        <v>46925038201.745667</v>
      </c>
      <c r="H61">
        <f t="shared" si="10"/>
        <v>0.81499999999999995</v>
      </c>
      <c r="J61" s="1">
        <f t="shared" si="21"/>
        <v>2.2873727282719019</v>
      </c>
      <c r="K61">
        <f t="shared" si="22"/>
        <v>1.1921707876184316E-3</v>
      </c>
      <c r="L61">
        <f t="shared" si="15"/>
        <v>0.1015328661711429</v>
      </c>
      <c r="M61">
        <f t="shared" si="23"/>
        <v>1.7582195180504374E-2</v>
      </c>
      <c r="N61">
        <f t="shared" si="24"/>
        <v>-0.66666666666666652</v>
      </c>
      <c r="O61">
        <f t="shared" si="25"/>
        <v>7.1557780655099549E-3</v>
      </c>
      <c r="P61">
        <f t="shared" si="16"/>
        <v>-1.6666666666666665</v>
      </c>
      <c r="Q61">
        <f t="shared" si="26"/>
        <v>2.917971271563854E-3</v>
      </c>
      <c r="R61">
        <f t="shared" si="17"/>
        <v>-2.6666666666666665</v>
      </c>
      <c r="S61">
        <f t="shared" si="27"/>
        <v>1.1921707876184316E-3</v>
      </c>
      <c r="T61">
        <f t="shared" si="18"/>
        <v>-3.6666666666666665</v>
      </c>
      <c r="U61" t="str">
        <f t="shared" si="28"/>
        <v/>
      </c>
      <c r="V61" cm="1">
        <f t="array" ref="V61">INDEX(M61:U61, 1, 1+$C$26*2)</f>
        <v>1.1921707876184316E-3</v>
      </c>
    </row>
    <row r="62" spans="5:22" x14ac:dyDescent="0.2">
      <c r="E62">
        <v>56</v>
      </c>
      <c r="F62">
        <f t="shared" si="19"/>
        <v>0.80800000000000005</v>
      </c>
      <c r="G62" s="1">
        <f t="shared" si="20"/>
        <v>49817614188.173386</v>
      </c>
      <c r="H62">
        <f t="shared" si="10"/>
        <v>0.80800000000000005</v>
      </c>
      <c r="J62" s="1">
        <f t="shared" si="21"/>
        <v>2.2726222424181453</v>
      </c>
      <c r="K62">
        <f t="shared" si="22"/>
        <v>1.2656593147031068E-3</v>
      </c>
      <c r="L62">
        <f t="shared" si="15"/>
        <v>0.10304162538720656</v>
      </c>
      <c r="M62">
        <f t="shared" si="23"/>
        <v>1.8453159107239579E-2</v>
      </c>
      <c r="N62">
        <f t="shared" si="24"/>
        <v>-0.66666666666666652</v>
      </c>
      <c r="O62">
        <f t="shared" si="25"/>
        <v>7.5377854675729074E-3</v>
      </c>
      <c r="P62">
        <f t="shared" si="16"/>
        <v>-1.6666666666666665</v>
      </c>
      <c r="Q62">
        <f t="shared" si="26"/>
        <v>3.085521453300225E-3</v>
      </c>
      <c r="R62">
        <f t="shared" si="17"/>
        <v>-2.6666666666666665</v>
      </c>
      <c r="S62">
        <f t="shared" si="27"/>
        <v>1.2656593147031068E-3</v>
      </c>
      <c r="T62">
        <f t="shared" si="18"/>
        <v>-3.6666666666666665</v>
      </c>
      <c r="U62" t="str">
        <f t="shared" si="28"/>
        <v/>
      </c>
      <c r="V62" cm="1">
        <f t="array" ref="V62">INDEX(M62:U62, 1, 1+$C$26*2)</f>
        <v>1.2656593147031068E-3</v>
      </c>
    </row>
    <row r="63" spans="5:22" x14ac:dyDescent="0.2">
      <c r="E63">
        <v>57</v>
      </c>
      <c r="F63">
        <f t="shared" si="19"/>
        <v>0.80099999999999993</v>
      </c>
      <c r="G63" s="1">
        <f t="shared" si="20"/>
        <v>52830520591.991722</v>
      </c>
      <c r="H63">
        <f t="shared" si="10"/>
        <v>0.80099999999999993</v>
      </c>
      <c r="J63" s="1">
        <f t="shared" si="21"/>
        <v>2.2578397742768752</v>
      </c>
      <c r="K63">
        <f t="shared" si="22"/>
        <v>1.3422049456215319E-3</v>
      </c>
      <c r="L63">
        <f t="shared" si="15"/>
        <v>0.10457614901126204</v>
      </c>
      <c r="M63">
        <f t="shared" si="23"/>
        <v>1.9342841707917741E-2</v>
      </c>
      <c r="N63">
        <f t="shared" si="24"/>
        <v>-0.66666666666666652</v>
      </c>
      <c r="O63">
        <f t="shared" si="25"/>
        <v>7.930546740862578E-3</v>
      </c>
      <c r="P63">
        <f t="shared" si="16"/>
        <v>-1.6666666666666665</v>
      </c>
      <c r="Q63">
        <f t="shared" si="26"/>
        <v>3.2589113398980491E-3</v>
      </c>
      <c r="R63">
        <f t="shared" si="17"/>
        <v>-2.6666666666666665</v>
      </c>
      <c r="S63">
        <f t="shared" si="27"/>
        <v>1.3422049456215319E-3</v>
      </c>
      <c r="T63">
        <f t="shared" si="18"/>
        <v>-3.6666666666666665</v>
      </c>
      <c r="U63" t="str">
        <f t="shared" si="28"/>
        <v/>
      </c>
      <c r="V63" cm="1">
        <f t="array" ref="V63">INDEX(M63:U63, 1, 1+$C$26*2)</f>
        <v>1.3422049456215319E-3</v>
      </c>
    </row>
    <row r="64" spans="5:22" x14ac:dyDescent="0.2">
      <c r="E64">
        <v>58</v>
      </c>
      <c r="F64">
        <f t="shared" si="19"/>
        <v>0.79400000000000004</v>
      </c>
      <c r="G64" s="1">
        <f t="shared" si="20"/>
        <v>55969577026.240036</v>
      </c>
      <c r="H64">
        <f t="shared" si="10"/>
        <v>0.79400000000000004</v>
      </c>
      <c r="J64" s="1">
        <f t="shared" si="21"/>
        <v>2.2430249740877346</v>
      </c>
      <c r="K64">
        <f t="shared" si="22"/>
        <v>1.4219555329426526E-3</v>
      </c>
      <c r="L64">
        <f t="shared" si="15"/>
        <v>0.10613695674391162</v>
      </c>
      <c r="M64">
        <f t="shared" si="23"/>
        <v>2.0251726118852766E-2</v>
      </c>
      <c r="N64">
        <f t="shared" si="24"/>
        <v>-0.66666666666666652</v>
      </c>
      <c r="O64">
        <f t="shared" si="25"/>
        <v>8.3344234708622508E-3</v>
      </c>
      <c r="P64">
        <f t="shared" si="16"/>
        <v>-1.6666666666666665</v>
      </c>
      <c r="Q64">
        <f t="shared" si="26"/>
        <v>3.4383808083457211E-3</v>
      </c>
      <c r="R64">
        <f t="shared" si="17"/>
        <v>-2.6666666666666665</v>
      </c>
      <c r="S64">
        <f t="shared" si="27"/>
        <v>1.4219555329426526E-3</v>
      </c>
      <c r="T64">
        <f t="shared" si="18"/>
        <v>-3.6666666666666665</v>
      </c>
      <c r="U64" t="str">
        <f t="shared" si="28"/>
        <v/>
      </c>
      <c r="V64" cm="1">
        <f t="array" ref="V64">INDEX(M64:U64, 1, 1+$C$26*2)</f>
        <v>1.4219555329426526E-3</v>
      </c>
    </row>
    <row r="65" spans="5:22" x14ac:dyDescent="0.2">
      <c r="E65">
        <v>59</v>
      </c>
      <c r="F65">
        <f t="shared" si="19"/>
        <v>0.78699999999999992</v>
      </c>
      <c r="G65" s="1">
        <f t="shared" si="20"/>
        <v>59240927833.736336</v>
      </c>
      <c r="H65">
        <f t="shared" si="10"/>
        <v>0.78699999999999992</v>
      </c>
      <c r="J65" s="1">
        <f t="shared" si="21"/>
        <v>2.2281774851445157</v>
      </c>
      <c r="K65">
        <f t="shared" si="22"/>
        <v>1.5050671792911602E-3</v>
      </c>
      <c r="L65">
        <f t="shared" si="15"/>
        <v>0.10772458098673031</v>
      </c>
      <c r="M65">
        <f t="shared" si="23"/>
        <v>2.1180310614410593E-2</v>
      </c>
      <c r="N65">
        <f t="shared" si="24"/>
        <v>-0.66666666666666652</v>
      </c>
      <c r="O65">
        <f t="shared" si="25"/>
        <v>8.7497917406750541E-3</v>
      </c>
      <c r="P65">
        <f t="shared" si="16"/>
        <v>-1.6666666666666665</v>
      </c>
      <c r="Q65">
        <f t="shared" si="26"/>
        <v>3.6241812762081199E-3</v>
      </c>
      <c r="R65">
        <f t="shared" si="17"/>
        <v>-2.6666666666666665</v>
      </c>
      <c r="S65">
        <f t="shared" si="27"/>
        <v>1.5050671792911602E-3</v>
      </c>
      <c r="T65">
        <f t="shared" si="18"/>
        <v>-3.6666666666666665</v>
      </c>
      <c r="U65" t="str">
        <f t="shared" si="28"/>
        <v/>
      </c>
      <c r="V65" cm="1">
        <f t="array" ref="V65">INDEX(M65:U65, 1, 1+$C$26*2)</f>
        <v>1.5050671792911602E-3</v>
      </c>
    </row>
    <row r="66" spans="5:22" x14ac:dyDescent="0.2">
      <c r="E66">
        <v>60</v>
      </c>
      <c r="F66">
        <f t="shared" si="19"/>
        <v>0.78</v>
      </c>
      <c r="G66" s="1">
        <f t="shared" si="20"/>
        <v>62651062806.294548</v>
      </c>
      <c r="H66">
        <f t="shared" si="10"/>
        <v>0.78</v>
      </c>
      <c r="J66" s="1">
        <f t="shared" si="21"/>
        <v>2.2132969435941439</v>
      </c>
      <c r="K66">
        <f t="shared" si="22"/>
        <v>1.5917047637380726E-3</v>
      </c>
      <c r="L66">
        <f t="shared" si="15"/>
        <v>0.10933956722451392</v>
      </c>
      <c r="M66">
        <f t="shared" si="23"/>
        <v>2.2129109182833482E-2</v>
      </c>
      <c r="N66">
        <f t="shared" si="24"/>
        <v>-0.66666666666666652</v>
      </c>
      <c r="O66">
        <f t="shared" si="25"/>
        <v>9.1770428187860371E-3</v>
      </c>
      <c r="P66">
        <f t="shared" si="16"/>
        <v>-1.6666666666666665</v>
      </c>
      <c r="Q66">
        <f t="shared" si="26"/>
        <v>3.81657634595679E-3</v>
      </c>
      <c r="R66">
        <f t="shared" si="17"/>
        <v>-2.6666666666666665</v>
      </c>
      <c r="S66">
        <f t="shared" si="27"/>
        <v>1.5917047637380726E-3</v>
      </c>
      <c r="T66">
        <f t="shared" si="18"/>
        <v>-3.6666666666666665</v>
      </c>
      <c r="U66" t="str">
        <f t="shared" si="28"/>
        <v/>
      </c>
      <c r="V66" cm="1">
        <f t="array" ref="V66">INDEX(M66:U66, 1, 1+$C$26*2)</f>
        <v>1.5917047637380726E-3</v>
      </c>
    </row>
    <row r="67" spans="5:22" x14ac:dyDescent="0.2">
      <c r="E67">
        <v>61</v>
      </c>
      <c r="F67">
        <f t="shared" si="19"/>
        <v>0.77300000000000002</v>
      </c>
      <c r="G67" s="1">
        <f t="shared" si="20"/>
        <v>66206839401.762802</v>
      </c>
      <c r="H67">
        <f t="shared" si="10"/>
        <v>0.77300000000000002</v>
      </c>
      <c r="J67" s="1">
        <f t="shared" si="21"/>
        <v>2.1983829782279796</v>
      </c>
      <c r="K67">
        <f t="shared" si="22"/>
        <v>1.6820425062448251E-3</v>
      </c>
      <c r="L67">
        <f t="shared" si="15"/>
        <v>0.11098247442172809</v>
      </c>
      <c r="M67">
        <f t="shared" si="23"/>
        <v>2.3098652128407598E-2</v>
      </c>
      <c r="N67">
        <f t="shared" si="24"/>
        <v>-0.66666666666666652</v>
      </c>
      <c r="O67">
        <f t="shared" si="25"/>
        <v>9.6165838849977415E-3</v>
      </c>
      <c r="P67">
        <f t="shared" si="16"/>
        <v>-1.6666666666666665</v>
      </c>
      <c r="Q67">
        <f t="shared" si="26"/>
        <v>4.0158424906105248E-3</v>
      </c>
      <c r="R67">
        <f t="shared" si="17"/>
        <v>-2.6666666666666665</v>
      </c>
      <c r="S67">
        <f t="shared" si="27"/>
        <v>1.6820425062448251E-3</v>
      </c>
      <c r="T67">
        <f t="shared" si="18"/>
        <v>-3.6666666666666665</v>
      </c>
      <c r="U67" t="str">
        <f t="shared" si="28"/>
        <v/>
      </c>
      <c r="V67" cm="1">
        <f t="array" ref="V67">INDEX(M67:U67, 1, 1+$C$26*2)</f>
        <v>1.6820425062448251E-3</v>
      </c>
    </row>
    <row r="68" spans="5:22" x14ac:dyDescent="0.2">
      <c r="E68">
        <v>62</v>
      </c>
      <c r="F68">
        <f t="shared" si="19"/>
        <v>0.76600000000000001</v>
      </c>
      <c r="G68" s="1">
        <f t="shared" si="20"/>
        <v>69915506580.457123</v>
      </c>
      <c r="H68">
        <f t="shared" si="10"/>
        <v>0.76600000000000001</v>
      </c>
      <c r="J68" s="1">
        <f t="shared" si="21"/>
        <v>2.1834352102650856</v>
      </c>
      <c r="K68">
        <f t="shared" si="22"/>
        <v>1.7762645732495753E-3</v>
      </c>
      <c r="L68">
        <f t="shared" si="15"/>
        <v>0.11265387543380125</v>
      </c>
      <c r="M68">
        <f t="shared" si="23"/>
        <v>2.4089486701403231E-2</v>
      </c>
      <c r="N68">
        <f t="shared" si="24"/>
        <v>-0.66666666666666652</v>
      </c>
      <c r="O68">
        <f t="shared" si="25"/>
        <v>1.0068838796984511E-2</v>
      </c>
      <c r="P68">
        <f t="shared" si="16"/>
        <v>-1.6666666666666665</v>
      </c>
      <c r="Q68">
        <f t="shared" si="26"/>
        <v>4.2222697836975945E-3</v>
      </c>
      <c r="R68">
        <f t="shared" si="17"/>
        <v>-2.6666666666666665</v>
      </c>
      <c r="S68">
        <f t="shared" si="27"/>
        <v>1.7762645732495753E-3</v>
      </c>
      <c r="T68">
        <f t="shared" si="18"/>
        <v>-3.6666666666666665</v>
      </c>
      <c r="U68" t="str">
        <f t="shared" si="28"/>
        <v/>
      </c>
      <c r="V68" cm="1">
        <f t="array" ref="V68">INDEX(M68:U68, 1, 1+$C$26*2)</f>
        <v>1.7762645732495753E-3</v>
      </c>
    </row>
    <row r="69" spans="5:22" x14ac:dyDescent="0.2">
      <c r="E69">
        <v>63</v>
      </c>
      <c r="F69">
        <f t="shared" si="19"/>
        <v>0.75900000000000001</v>
      </c>
      <c r="G69" s="1">
        <f t="shared" si="20"/>
        <v>73784730393.474457</v>
      </c>
      <c r="H69">
        <f t="shared" si="10"/>
        <v>0.75900000000000001</v>
      </c>
      <c r="J69" s="1">
        <f t="shared" si="21"/>
        <v>2.1684532531270606</v>
      </c>
      <c r="K69">
        <f t="shared" si="22"/>
        <v>1.8745657277615968E-3</v>
      </c>
      <c r="L69">
        <f t="shared" si="15"/>
        <v>0.11435435743394216</v>
      </c>
      <c r="M69">
        <f t="shared" si="23"/>
        <v>2.5102177757315852E-2</v>
      </c>
      <c r="N69">
        <f t="shared" si="24"/>
        <v>-0.66666666666666652</v>
      </c>
      <c r="O69">
        <f t="shared" si="25"/>
        <v>1.0534248900079918E-2</v>
      </c>
      <c r="P69">
        <f t="shared" si="16"/>
        <v>-1.6666666666666665</v>
      </c>
      <c r="Q69">
        <f t="shared" si="26"/>
        <v>4.4361626768042207E-3</v>
      </c>
      <c r="R69">
        <f t="shared" si="17"/>
        <v>-2.6666666666666665</v>
      </c>
      <c r="S69">
        <f t="shared" si="27"/>
        <v>1.8745657277615968E-3</v>
      </c>
      <c r="T69">
        <f t="shared" si="18"/>
        <v>-3.6666666666666665</v>
      </c>
      <c r="U69" t="str">
        <f t="shared" si="28"/>
        <v/>
      </c>
      <c r="V69" cm="1">
        <f t="array" ref="V69">INDEX(M69:U69, 1, 1+$C$26*2)</f>
        <v>1.8745657277615968E-3</v>
      </c>
    </row>
    <row r="70" spans="5:22" x14ac:dyDescent="0.2">
      <c r="E70">
        <v>64</v>
      </c>
      <c r="F70">
        <f t="shared" ref="F70:F101" si="29">$C$6 + E70*($C$7-$C$6)/100</f>
        <v>0.752</v>
      </c>
      <c r="G70" s="1">
        <f t="shared" ref="G70:G106" si="30">$C$10 + $C$22*K70</f>
        <v>77822621467.712738</v>
      </c>
      <c r="H70">
        <f t="shared" si="10"/>
        <v>0.752</v>
      </c>
      <c r="J70" s="1">
        <f t="shared" ref="J70:J106" si="31">$C$20*(F70/$C$11)^$C$19</f>
        <v>2.1534367122040403</v>
      </c>
      <c r="K70">
        <f t="shared" ref="K70:K101" si="32">IF($C$26 &lt;= -1, EXP(GAMMALN($C$24)) * (GAMMADIST($C$25, $C$24, 1, TRUE) - GAMMADIST(J70, $C$24, 1, TRUE)), V70)</f>
        <v>1.9771520276432447E-3</v>
      </c>
      <c r="L70">
        <f t="shared" si="15"/>
        <v>0.11608452235619809</v>
      </c>
      <c r="M70">
        <f t="shared" ref="M70:M106" si="33">IF($C$26&gt;-1,EXP(GAMMALN($C$28))*(GAMMADIST($C$25,$C$28,1,TRUE)-GAMMADIST(J70,$C$28,1,TRUE)),"")</f>
        <v>2.6137308447012862E-2</v>
      </c>
      <c r="N70">
        <f t="shared" ref="N70:N106" si="34">$C$28-1</f>
        <v>-0.66666666666666652</v>
      </c>
      <c r="O70">
        <f t="shared" ref="O70:O101" si="35">IF($C$26+N70&gt;0, (M70 + ($C$25^N70)*$C$27 - ($J70^N70)*$L70)/N70, "")</f>
        <v>1.101327388313404E-2</v>
      </c>
      <c r="P70">
        <f t="shared" si="16"/>
        <v>-1.6666666666666665</v>
      </c>
      <c r="Q70">
        <f t="shared" ref="Q70:Q101" si="36">IF($C$26+P70&gt;0, (O70 + ($C$25^P70)*$C$27 - ($J70^P70)*$L70)/P70, "")</f>
        <v>4.6578408282258229E-3</v>
      </c>
      <c r="R70">
        <f t="shared" si="17"/>
        <v>-2.6666666666666665</v>
      </c>
      <c r="S70">
        <f t="shared" ref="S70:S101" si="37">IF($C$26+R70&gt;0, (Q70 + ($C$25^R70)*$C$27 - ($J70^R70)*$L70)/R70, "")</f>
        <v>1.9771520276432447E-3</v>
      </c>
      <c r="T70">
        <f t="shared" si="18"/>
        <v>-3.6666666666666665</v>
      </c>
      <c r="U70" t="str">
        <f t="shared" ref="U70:U101" si="38">IF($C$26+T70&gt;0, (S70 + ($C$25^T70)*$C$27 - ($J70^T70)*$L70)/T70, "")</f>
        <v/>
      </c>
      <c r="V70" cm="1">
        <f t="array" ref="V70">INDEX(M70:U70, 1, 1+$C$26*2)</f>
        <v>1.9771520276432447E-3</v>
      </c>
    </row>
    <row r="71" spans="5:22" x14ac:dyDescent="0.2">
      <c r="E71">
        <v>65</v>
      </c>
      <c r="F71">
        <f t="shared" si="29"/>
        <v>0.74499999999999988</v>
      </c>
      <c r="G71" s="1">
        <f t="shared" si="30"/>
        <v>82037764545.486099</v>
      </c>
      <c r="H71">
        <f t="shared" ref="H71:H101" si="39">F71</f>
        <v>0.74499999999999988</v>
      </c>
      <c r="J71" s="1">
        <f t="shared" si="31"/>
        <v>2.1383851846114275</v>
      </c>
      <c r="K71">
        <f t="shared" si="32"/>
        <v>2.0842415760907802E-3</v>
      </c>
      <c r="L71">
        <f t="shared" si="15"/>
        <v>0.11784498735551012</v>
      </c>
      <c r="M71">
        <f t="shared" si="33"/>
        <v>2.7195480939515269E-2</v>
      </c>
      <c r="N71">
        <f t="shared" si="34"/>
        <v>-0.66666666666666652</v>
      </c>
      <c r="O71">
        <f t="shared" si="35"/>
        <v>1.1506392683458053E-2</v>
      </c>
      <c r="P71">
        <f t="shared" si="16"/>
        <v>-1.6666666666666665</v>
      </c>
      <c r="Q71">
        <f t="shared" si="36"/>
        <v>4.8876399865496684E-3</v>
      </c>
      <c r="R71">
        <f t="shared" si="17"/>
        <v>-2.6666666666666665</v>
      </c>
      <c r="S71">
        <f t="shared" si="37"/>
        <v>2.0842415760907802E-3</v>
      </c>
      <c r="T71">
        <f t="shared" si="18"/>
        <v>-3.6666666666666665</v>
      </c>
      <c r="U71" t="str">
        <f t="shared" si="38"/>
        <v/>
      </c>
      <c r="V71" cm="1">
        <f t="array" ref="V71">INDEX(M71:U71, 1, 1+$C$26*2)</f>
        <v>2.0842415760907802E-3</v>
      </c>
    </row>
    <row r="72" spans="5:22" x14ac:dyDescent="0.2">
      <c r="E72">
        <v>66</v>
      </c>
      <c r="F72">
        <f t="shared" si="29"/>
        <v>0.73799999999999999</v>
      </c>
      <c r="G72" s="1">
        <f t="shared" si="30"/>
        <v>86439250251.486954</v>
      </c>
      <c r="H72">
        <f t="shared" si="39"/>
        <v>0.73799999999999999</v>
      </c>
      <c r="J72" s="1">
        <f t="shared" si="31"/>
        <v>2.1232982589368969</v>
      </c>
      <c r="K72">
        <f t="shared" si="32"/>
        <v>2.1960653287029703E-3</v>
      </c>
      <c r="L72">
        <f t="shared" si="15"/>
        <v>0.11963638528556433</v>
      </c>
      <c r="M72">
        <f t="shared" si="33"/>
        <v>2.8277317179239859E-2</v>
      </c>
      <c r="N72">
        <f t="shared" si="34"/>
        <v>-0.66666666666666652</v>
      </c>
      <c r="O72">
        <f t="shared" si="35"/>
        <v>1.2014104444123635E-2</v>
      </c>
      <c r="P72">
        <f t="shared" si="16"/>
        <v>-1.6666666666666665</v>
      </c>
      <c r="Q72">
        <f t="shared" si="36"/>
        <v>5.1259129333057589E-3</v>
      </c>
      <c r="R72">
        <f t="shared" si="17"/>
        <v>-2.6666666666666665</v>
      </c>
      <c r="S72">
        <f t="shared" si="37"/>
        <v>2.1960653287029703E-3</v>
      </c>
      <c r="T72">
        <f t="shared" si="18"/>
        <v>-3.6666666666666665</v>
      </c>
      <c r="U72" t="str">
        <f t="shared" si="38"/>
        <v/>
      </c>
      <c r="V72" cm="1">
        <f t="array" ref="V72">INDEX(M72:U72, 1, 1+$C$26*2)</f>
        <v>2.1960653287029703E-3</v>
      </c>
    </row>
    <row r="73" spans="5:22" x14ac:dyDescent="0.2">
      <c r="E73">
        <v>67</v>
      </c>
      <c r="F73">
        <f t="shared" si="29"/>
        <v>0.73099999999999998</v>
      </c>
      <c r="G73" s="1">
        <f t="shared" si="30"/>
        <v>91036709275.837067</v>
      </c>
      <c r="H73">
        <f t="shared" si="39"/>
        <v>0.73099999999999998</v>
      </c>
      <c r="J73" s="1">
        <f t="shared" si="31"/>
        <v>2.1081755149771872</v>
      </c>
      <c r="K73">
        <f t="shared" si="32"/>
        <v>2.3128679619326296E-3</v>
      </c>
      <c r="L73">
        <f t="shared" ref="L73:L101" si="40">EXP(-J73)</f>
        <v>0.12145936519528322</v>
      </c>
      <c r="M73">
        <f t="shared" si="33"/>
        <v>2.9383459679663052E-2</v>
      </c>
      <c r="N73">
        <f t="shared" si="34"/>
        <v>-0.66666666666666652</v>
      </c>
      <c r="O73">
        <f t="shared" si="35"/>
        <v>1.2536929527110278E-2</v>
      </c>
      <c r="P73">
        <f t="shared" ref="P73:P101" si="41">N73-1</f>
        <v>-1.6666666666666665</v>
      </c>
      <c r="Q73">
        <f t="shared" si="36"/>
        <v>5.3730304891877649E-3</v>
      </c>
      <c r="R73">
        <f t="shared" ref="R73:R101" si="42">P73-1</f>
        <v>-2.6666666666666665</v>
      </c>
      <c r="S73">
        <f t="shared" si="37"/>
        <v>2.3128679619326296E-3</v>
      </c>
      <c r="T73">
        <f t="shared" ref="T73:T101" si="43">R73-1</f>
        <v>-3.6666666666666665</v>
      </c>
      <c r="U73" t="str">
        <f t="shared" si="38"/>
        <v/>
      </c>
      <c r="V73" cm="1">
        <f t="array" ref="V73">INDEX(M73:U73, 1, 1+$C$26*2)</f>
        <v>2.3128679619326296E-3</v>
      </c>
    </row>
    <row r="74" spans="5:22" x14ac:dyDescent="0.2">
      <c r="E74">
        <v>68</v>
      </c>
      <c r="F74">
        <f t="shared" si="29"/>
        <v>0.72399999999999998</v>
      </c>
      <c r="G74" s="1">
        <f t="shared" si="30"/>
        <v>95840349180.03949</v>
      </c>
      <c r="H74">
        <f t="shared" si="39"/>
        <v>0.72399999999999998</v>
      </c>
      <c r="J74" s="1">
        <f t="shared" si="31"/>
        <v>2.0930165234641698</v>
      </c>
      <c r="K74">
        <f t="shared" si="32"/>
        <v>2.4349088081753486E-3</v>
      </c>
      <c r="L74">
        <f t="shared" si="40"/>
        <v>0.12331459284484816</v>
      </c>
      <c r="M74">
        <f t="shared" si="33"/>
        <v>3.0514572355478893E-2</v>
      </c>
      <c r="N74">
        <f t="shared" si="34"/>
        <v>-0.66666666666666652</v>
      </c>
      <c r="O74">
        <f t="shared" si="35"/>
        <v>1.3075410586085776E-2</v>
      </c>
      <c r="P74">
        <f t="shared" si="41"/>
        <v>-1.6666666666666665</v>
      </c>
      <c r="Q74">
        <f t="shared" si="36"/>
        <v>5.6293825887162351E-3</v>
      </c>
      <c r="R74">
        <f t="shared" si="42"/>
        <v>-2.6666666666666665</v>
      </c>
      <c r="S74">
        <f t="shared" si="37"/>
        <v>2.4349088081753486E-3</v>
      </c>
      <c r="T74">
        <f t="shared" si="43"/>
        <v>-3.6666666666666665</v>
      </c>
      <c r="U74" t="str">
        <f t="shared" si="38"/>
        <v/>
      </c>
      <c r="V74" cm="1">
        <f t="array" ref="V74">INDEX(M74:U74, 1, 1+$C$26*2)</f>
        <v>2.4349088081753486E-3</v>
      </c>
    </row>
    <row r="75" spans="5:22" x14ac:dyDescent="0.2">
      <c r="E75">
        <v>69</v>
      </c>
      <c r="F75">
        <f t="shared" si="29"/>
        <v>0.71699999999999997</v>
      </c>
      <c r="G75" s="1">
        <f t="shared" si="30"/>
        <v>100860994052.1443</v>
      </c>
      <c r="H75">
        <f t="shared" si="39"/>
        <v>0.71699999999999997</v>
      </c>
      <c r="J75" s="1">
        <f t="shared" si="31"/>
        <v>2.0778208457796454</v>
      </c>
      <c r="K75">
        <f t="shared" si="32"/>
        <v>2.5624628632450893E-3</v>
      </c>
      <c r="L75">
        <f t="shared" si="40"/>
        <v>0.12520275124219751</v>
      </c>
      <c r="M75">
        <f t="shared" si="33"/>
        <v>3.1671341395481251E-2</v>
      </c>
      <c r="N75">
        <f t="shared" si="34"/>
        <v>-0.66666666666666652</v>
      </c>
      <c r="O75">
        <f t="shared" si="35"/>
        <v>1.3630113702872131E-2</v>
      </c>
      <c r="P75">
        <f t="shared" si="41"/>
        <v>-1.6666666666666665</v>
      </c>
      <c r="Q75">
        <f t="shared" si="36"/>
        <v>5.8953794286540047E-3</v>
      </c>
      <c r="R75">
        <f t="shared" si="42"/>
        <v>-2.6666666666666665</v>
      </c>
      <c r="S75">
        <f t="shared" si="37"/>
        <v>2.5624628632450893E-3</v>
      </c>
      <c r="T75">
        <f t="shared" si="43"/>
        <v>-3.6666666666666665</v>
      </c>
      <c r="U75" t="str">
        <f t="shared" si="38"/>
        <v/>
      </c>
      <c r="V75" cm="1">
        <f t="array" ref="V75">INDEX(M75:U75, 1, 1+$C$26*2)</f>
        <v>2.5624628632450893E-3</v>
      </c>
    </row>
    <row r="76" spans="5:22" x14ac:dyDescent="0.2">
      <c r="E76">
        <v>70</v>
      </c>
      <c r="F76">
        <f t="shared" si="29"/>
        <v>0.71</v>
      </c>
      <c r="G76" s="1">
        <f t="shared" si="30"/>
        <v>106110127259.43358</v>
      </c>
      <c r="H76">
        <f t="shared" si="39"/>
        <v>0.71</v>
      </c>
      <c r="J76" s="1">
        <f t="shared" si="31"/>
        <v>2.0625880336582907</v>
      </c>
      <c r="K76">
        <f t="shared" si="32"/>
        <v>2.6958218725450806E-3</v>
      </c>
      <c r="L76">
        <f t="shared" si="40"/>
        <v>0.12712454120099784</v>
      </c>
      <c r="M76">
        <f t="shared" si="33"/>
        <v>3.2854476178535305E-2</v>
      </c>
      <c r="N76">
        <f t="shared" si="34"/>
        <v>-0.66666666666666652</v>
      </c>
      <c r="O76">
        <f t="shared" si="35"/>
        <v>1.4201629591985915E-2</v>
      </c>
      <c r="P76">
        <f t="shared" si="41"/>
        <v>-1.6666666666666665</v>
      </c>
      <c r="Q76">
        <f t="shared" si="36"/>
        <v>6.1714526959338453E-3</v>
      </c>
      <c r="R76">
        <f t="shared" si="42"/>
        <v>-2.6666666666666665</v>
      </c>
      <c r="S76">
        <f t="shared" si="37"/>
        <v>2.6958218725450806E-3</v>
      </c>
      <c r="T76">
        <f t="shared" si="43"/>
        <v>-3.6666666666666665</v>
      </c>
      <c r="U76" t="str">
        <f t="shared" si="38"/>
        <v/>
      </c>
      <c r="V76" cm="1">
        <f t="array" ref="V76">INDEX(M76:U76, 1, 1+$C$26*2)</f>
        <v>2.6958218725450806E-3</v>
      </c>
    </row>
    <row r="77" spans="5:22" x14ac:dyDescent="0.2">
      <c r="E77">
        <v>71</v>
      </c>
      <c r="F77">
        <f t="shared" si="29"/>
        <v>0.70300000000000007</v>
      </c>
      <c r="G77" s="1">
        <f t="shared" si="30"/>
        <v>111599937570.97115</v>
      </c>
      <c r="H77">
        <f t="shared" si="39"/>
        <v>0.70300000000000007</v>
      </c>
      <c r="J77" s="1">
        <f t="shared" si="31"/>
        <v>2.0473176288781447</v>
      </c>
      <c r="K77">
        <f t="shared" si="32"/>
        <v>2.8352955028531977E-3</v>
      </c>
      <c r="L77">
        <f t="shared" si="40"/>
        <v>0.12908068192114472</v>
      </c>
      <c r="M77">
        <f t="shared" si="33"/>
        <v>3.4064710235171165E-2</v>
      </c>
      <c r="N77">
        <f t="shared" si="34"/>
        <v>-0.66666666666666652</v>
      </c>
      <c r="O77">
        <f t="shared" si="35"/>
        <v>1.4790574877977341E-2</v>
      </c>
      <c r="P77">
        <f t="shared" si="41"/>
        <v>-1.6666666666666665</v>
      </c>
      <c r="Q77">
        <f t="shared" si="36"/>
        <v>6.458056881372712E-3</v>
      </c>
      <c r="R77">
        <f t="shared" si="42"/>
        <v>-2.6666666666666665</v>
      </c>
      <c r="S77">
        <f t="shared" si="37"/>
        <v>2.8352955028531977E-3</v>
      </c>
      <c r="T77">
        <f t="shared" si="43"/>
        <v>-3.6666666666666665</v>
      </c>
      <c r="U77" t="str">
        <f t="shared" si="38"/>
        <v/>
      </c>
      <c r="V77" cm="1">
        <f t="array" ref="V77">INDEX(M77:U77, 1, 1+$C$26*2)</f>
        <v>2.8352955028531977E-3</v>
      </c>
    </row>
    <row r="78" spans="5:22" x14ac:dyDescent="0.2">
      <c r="E78">
        <v>72</v>
      </c>
      <c r="F78">
        <f t="shared" si="29"/>
        <v>0.69599999999999995</v>
      </c>
      <c r="G78" s="1">
        <f t="shared" si="30"/>
        <v>117343368949.06604</v>
      </c>
      <c r="H78">
        <f t="shared" si="39"/>
        <v>0.69599999999999995</v>
      </c>
      <c r="J78" s="1">
        <f t="shared" si="31"/>
        <v>2.0320091629379746</v>
      </c>
      <c r="K78">
        <f t="shared" si="32"/>
        <v>2.9812126073194343E-3</v>
      </c>
      <c r="L78">
        <f t="shared" si="40"/>
        <v>0.13107191159291337</v>
      </c>
      <c r="M78">
        <f t="shared" si="33"/>
        <v>3.5302802257510389E-2</v>
      </c>
      <c r="N78">
        <f t="shared" si="34"/>
        <v>-0.66666666666666652</v>
      </c>
      <c r="O78">
        <f t="shared" si="35"/>
        <v>1.5397593450663851E-2</v>
      </c>
      <c r="P78">
        <f t="shared" si="41"/>
        <v>-1.6666666666666665</v>
      </c>
      <c r="Q78">
        <f t="shared" si="36"/>
        <v>6.7556706860076744E-3</v>
      </c>
      <c r="R78">
        <f t="shared" si="42"/>
        <v>-2.6666666666666665</v>
      </c>
      <c r="S78">
        <f t="shared" si="37"/>
        <v>2.9812126073194343E-3</v>
      </c>
      <c r="T78">
        <f t="shared" si="43"/>
        <v>-3.6666666666666665</v>
      </c>
      <c r="U78" t="str">
        <f t="shared" si="38"/>
        <v/>
      </c>
      <c r="V78" cm="1">
        <f t="array" ref="V78">INDEX(M78:U78, 1, 1+$C$26*2)</f>
        <v>2.9812126073194343E-3</v>
      </c>
    </row>
    <row r="79" spans="5:22" x14ac:dyDescent="0.2">
      <c r="E79">
        <v>73</v>
      </c>
      <c r="F79">
        <f t="shared" si="29"/>
        <v>0.68900000000000006</v>
      </c>
      <c r="G79" s="1">
        <f t="shared" si="30"/>
        <v>123354174338.40419</v>
      </c>
      <c r="H79">
        <f t="shared" si="39"/>
        <v>0.68900000000000006</v>
      </c>
      <c r="J79" s="1">
        <f t="shared" si="31"/>
        <v>2.0166621567208423</v>
      </c>
      <c r="K79">
        <f t="shared" si="32"/>
        <v>3.1339225920277739E-3</v>
      </c>
      <c r="L79">
        <f t="shared" si="40"/>
        <v>0.13309898802594355</v>
      </c>
      <c r="M79">
        <f t="shared" si="33"/>
        <v>3.6569537160415604E-2</v>
      </c>
      <c r="N79">
        <f t="shared" si="34"/>
        <v>-0.66666666666666652</v>
      </c>
      <c r="O79">
        <f t="shared" si="35"/>
        <v>1.602335790377141E-2</v>
      </c>
      <c r="P79">
        <f t="shared" si="41"/>
        <v>-1.6666666666666665</v>
      </c>
      <c r="Q79">
        <f t="shared" si="36"/>
        <v>7.064798527496325E-3</v>
      </c>
      <c r="R79">
        <f t="shared" si="42"/>
        <v>-2.6666666666666665</v>
      </c>
      <c r="S79">
        <f t="shared" si="37"/>
        <v>3.1339225920277739E-3</v>
      </c>
      <c r="T79">
        <f t="shared" si="43"/>
        <v>-3.6666666666666665</v>
      </c>
      <c r="U79" t="str">
        <f t="shared" si="38"/>
        <v/>
      </c>
      <c r="V79" cm="1">
        <f t="array" ref="V79">INDEX(M79:U79, 1, 1+$C$26*2)</f>
        <v>3.1339225920277739E-3</v>
      </c>
    </row>
    <row r="80" spans="5:22" x14ac:dyDescent="0.2">
      <c r="E80">
        <v>74</v>
      </c>
      <c r="F80">
        <f t="shared" si="29"/>
        <v>0.68199999999999994</v>
      </c>
      <c r="G80" s="1">
        <f t="shared" si="30"/>
        <v>129646973814.47267</v>
      </c>
      <c r="H80">
        <f t="shared" si="39"/>
        <v>0.68199999999999994</v>
      </c>
      <c r="J80" s="1">
        <f t="shared" si="31"/>
        <v>2.0012761201431086</v>
      </c>
      <c r="K80">
        <f t="shared" si="32"/>
        <v>3.2937968933098656E-3</v>
      </c>
      <c r="L80">
        <f t="shared" si="40"/>
        <v>0.1351626893043201</v>
      </c>
      <c r="M80">
        <f t="shared" si="33"/>
        <v>3.7865727196963149E-2</v>
      </c>
      <c r="N80">
        <f t="shared" si="34"/>
        <v>-0.66666666666666652</v>
      </c>
      <c r="O80">
        <f t="shared" si="35"/>
        <v>1.6668571062940538E-2</v>
      </c>
      <c r="P80">
        <f t="shared" si="41"/>
        <v>-1.6666666666666665</v>
      </c>
      <c r="Q80">
        <f t="shared" si="36"/>
        <v>7.3859721547031871E-3</v>
      </c>
      <c r="R80">
        <f t="shared" si="42"/>
        <v>-2.6666666666666665</v>
      </c>
      <c r="S80">
        <f t="shared" si="37"/>
        <v>3.2937968933098656E-3</v>
      </c>
      <c r="T80">
        <f t="shared" si="43"/>
        <v>-3.6666666666666665</v>
      </c>
      <c r="U80" t="str">
        <f t="shared" si="38"/>
        <v/>
      </c>
      <c r="V80" cm="1">
        <f t="array" ref="V80">INDEX(M80:U80, 1, 1+$C$26*2)</f>
        <v>3.2937968933098656E-3</v>
      </c>
    </row>
    <row r="81" spans="5:22" x14ac:dyDescent="0.2">
      <c r="E81">
        <v>75</v>
      </c>
      <c r="F81">
        <f t="shared" si="29"/>
        <v>0.67499999999999993</v>
      </c>
      <c r="G81" s="1">
        <f t="shared" si="30"/>
        <v>136237317489.38876</v>
      </c>
      <c r="H81">
        <f t="shared" si="39"/>
        <v>0.67499999999999993</v>
      </c>
      <c r="J81" s="1">
        <f t="shared" si="31"/>
        <v>1.9858505517881238</v>
      </c>
      <c r="K81">
        <f t="shared" si="32"/>
        <v>3.4612305759248933E-3</v>
      </c>
      <c r="L81">
        <f t="shared" si="40"/>
        <v>0.13726381446907965</v>
      </c>
      <c r="M81">
        <f t="shared" si="33"/>
        <v>3.9192213131554243E-2</v>
      </c>
      <c r="N81">
        <f t="shared" si="34"/>
        <v>-0.66666666666666652</v>
      </c>
      <c r="O81">
        <f t="shared" si="35"/>
        <v>1.7333967609535355E-2</v>
      </c>
      <c r="P81">
        <f t="shared" si="41"/>
        <v>-1.6666666666666665</v>
      </c>
      <c r="Q81">
        <f t="shared" si="36"/>
        <v>7.7197523793382291E-3</v>
      </c>
      <c r="R81">
        <f t="shared" si="42"/>
        <v>-2.6666666666666665</v>
      </c>
      <c r="S81">
        <f t="shared" si="37"/>
        <v>3.4612305759248933E-3</v>
      </c>
      <c r="T81">
        <f t="shared" si="43"/>
        <v>-3.6666666666666665</v>
      </c>
      <c r="U81" t="str">
        <f t="shared" si="38"/>
        <v/>
      </c>
      <c r="V81" cm="1">
        <f t="array" ref="V81">INDEX(M81:U81, 1, 1+$C$26*2)</f>
        <v>3.4612305759248933E-3</v>
      </c>
    </row>
    <row r="82" spans="5:22" x14ac:dyDescent="0.2">
      <c r="E82">
        <v>76</v>
      </c>
      <c r="F82">
        <f t="shared" si="29"/>
        <v>0.66800000000000004</v>
      </c>
      <c r="G82" s="1">
        <f t="shared" si="30"/>
        <v>143141753613.91882</v>
      </c>
      <c r="H82">
        <f t="shared" si="39"/>
        <v>0.66800000000000004</v>
      </c>
      <c r="J82" s="1">
        <f t="shared" si="31"/>
        <v>1.9703849385237364</v>
      </c>
      <c r="K82">
        <f t="shared" si="32"/>
        <v>3.6366440632533844E-3</v>
      </c>
      <c r="L82">
        <f t="shared" si="40"/>
        <v>0.13940318422956477</v>
      </c>
      <c r="M82">
        <f t="shared" si="33"/>
        <v>4.0549865474221326E-2</v>
      </c>
      <c r="N82">
        <f t="shared" si="34"/>
        <v>-0.66666666666666652</v>
      </c>
      <c r="O82">
        <f t="shared" si="35"/>
        <v>1.8020315807231745E-2</v>
      </c>
      <c r="P82">
        <f t="shared" si="41"/>
        <v>-1.6666666666666665</v>
      </c>
      <c r="Q82">
        <f t="shared" si="36"/>
        <v>8.0667309343331363E-3</v>
      </c>
      <c r="R82">
        <f t="shared" si="42"/>
        <v>-2.6666666666666665</v>
      </c>
      <c r="S82">
        <f t="shared" si="37"/>
        <v>3.6366440632533844E-3</v>
      </c>
      <c r="T82">
        <f t="shared" si="43"/>
        <v>-3.6666666666666665</v>
      </c>
      <c r="U82" t="str">
        <f t="shared" si="38"/>
        <v/>
      </c>
      <c r="V82" cm="1">
        <f t="array" ref="V82">INDEX(M82:U82, 1, 1+$C$26*2)</f>
        <v>3.6366440632533844E-3</v>
      </c>
    </row>
    <row r="83" spans="5:22" x14ac:dyDescent="0.2">
      <c r="E83">
        <v>77</v>
      </c>
      <c r="F83">
        <f t="shared" si="29"/>
        <v>0.66099999999999992</v>
      </c>
      <c r="G83" s="1">
        <f t="shared" si="30"/>
        <v>150377902359.72733</v>
      </c>
      <c r="H83">
        <f t="shared" si="39"/>
        <v>0.66099999999999992</v>
      </c>
      <c r="J83" s="1">
        <f t="shared" si="31"/>
        <v>1.954878755102752</v>
      </c>
      <c r="K83">
        <f t="shared" si="32"/>
        <v>3.8204850118024386E-3</v>
      </c>
      <c r="L83">
        <f t="shared" si="40"/>
        <v>0.14158164170512874</v>
      </c>
      <c r="M83">
        <f t="shared" si="33"/>
        <v>4.1939585779935368E-2</v>
      </c>
      <c r="N83">
        <f t="shared" si="34"/>
        <v>-0.66666666666666652</v>
      </c>
      <c r="O83">
        <f t="shared" si="35"/>
        <v>1.8728419338945739E-2</v>
      </c>
      <c r="P83">
        <f t="shared" si="41"/>
        <v>-1.6666666666666665</v>
      </c>
      <c r="Q83">
        <f t="shared" si="36"/>
        <v>8.4275324695417819E-3</v>
      </c>
      <c r="R83">
        <f t="shared" si="42"/>
        <v>-2.6666666666666665</v>
      </c>
      <c r="S83">
        <f t="shared" si="37"/>
        <v>3.8204850118024386E-3</v>
      </c>
      <c r="T83">
        <f t="shared" si="43"/>
        <v>-3.6666666666666665</v>
      </c>
      <c r="U83" t="str">
        <f t="shared" si="38"/>
        <v/>
      </c>
      <c r="V83" cm="1">
        <f t="array" ref="V83">INDEX(M83:U83, 1, 1+$C$26*2)</f>
        <v>3.8204850118024386E-3</v>
      </c>
    </row>
    <row r="84" spans="5:22" x14ac:dyDescent="0.2">
      <c r="E84">
        <v>78</v>
      </c>
      <c r="F84">
        <f t="shared" si="29"/>
        <v>0.65400000000000003</v>
      </c>
      <c r="G84" s="1">
        <f t="shared" si="30"/>
        <v>157964535816.14011</v>
      </c>
      <c r="H84">
        <f t="shared" si="39"/>
        <v>0.65400000000000003</v>
      </c>
      <c r="J84" s="1">
        <f t="shared" si="31"/>
        <v>1.9393314637453829</v>
      </c>
      <c r="K84">
        <f t="shared" si="32"/>
        <v>4.0132303435963437E-3</v>
      </c>
      <c r="L84">
        <f t="shared" si="40"/>
        <v>0.14380005319879222</v>
      </c>
      <c r="M84">
        <f t="shared" si="33"/>
        <v>4.3362308017010819E-2</v>
      </c>
      <c r="N84">
        <f t="shared" si="34"/>
        <v>-0.66666666666666652</v>
      </c>
      <c r="O84">
        <f t="shared" si="35"/>
        <v>1.9459119262283501E-2</v>
      </c>
      <c r="P84">
        <f t="shared" si="41"/>
        <v>-1.6666666666666665</v>
      </c>
      <c r="Q84">
        <f t="shared" si="36"/>
        <v>8.8028166963618065E-3</v>
      </c>
      <c r="R84">
        <f t="shared" si="42"/>
        <v>-2.6666666666666665</v>
      </c>
      <c r="S84">
        <f t="shared" si="37"/>
        <v>4.0132303435963437E-3</v>
      </c>
      <c r="T84">
        <f t="shared" si="43"/>
        <v>-3.6666666666666665</v>
      </c>
      <c r="U84" t="str">
        <f t="shared" si="38"/>
        <v/>
      </c>
      <c r="V84" cm="1">
        <f t="array" ref="V84">INDEX(M84:U84, 1, 1+$C$26*2)</f>
        <v>4.0132303435963437E-3</v>
      </c>
    </row>
    <row r="85" spans="5:22" x14ac:dyDescent="0.2">
      <c r="E85">
        <v>79</v>
      </c>
      <c r="F85">
        <f t="shared" si="29"/>
        <v>0.64700000000000002</v>
      </c>
      <c r="G85" s="1">
        <f t="shared" si="30"/>
        <v>165921664792.12268</v>
      </c>
      <c r="H85">
        <f t="shared" si="39"/>
        <v>0.64700000000000002</v>
      </c>
      <c r="J85" s="1">
        <f t="shared" si="31"/>
        <v>1.9237425137026722</v>
      </c>
      <c r="K85">
        <f t="shared" si="32"/>
        <v>4.2153884514598864E-3</v>
      </c>
      <c r="L85">
        <f t="shared" si="40"/>
        <v>0.14605930900455494</v>
      </c>
      <c r="M85">
        <f t="shared" si="33"/>
        <v>4.4819000008992534E-2</v>
      </c>
      <c r="N85">
        <f t="shared" si="34"/>
        <v>-0.66666666666666652</v>
      </c>
      <c r="O85">
        <f t="shared" si="35"/>
        <v>2.0213296092415078E-2</v>
      </c>
      <c r="P85">
        <f t="shared" si="41"/>
        <v>-1.6666666666666665</v>
      </c>
      <c r="Q85">
        <f t="shared" si="36"/>
        <v>9.1932806939654995E-3</v>
      </c>
      <c r="R85">
        <f t="shared" si="42"/>
        <v>-2.6666666666666665</v>
      </c>
      <c r="S85">
        <f t="shared" si="37"/>
        <v>4.2153884514598864E-3</v>
      </c>
      <c r="T85">
        <f t="shared" si="43"/>
        <v>-3.6666666666666665</v>
      </c>
      <c r="U85" t="str">
        <f t="shared" si="38"/>
        <v/>
      </c>
      <c r="V85" cm="1">
        <f t="array" ref="V85">INDEX(M85:U85, 1, 1+$C$26*2)</f>
        <v>4.2153884514598864E-3</v>
      </c>
    </row>
    <row r="86" spans="5:22" x14ac:dyDescent="0.2">
      <c r="E86">
        <v>80</v>
      </c>
      <c r="F86">
        <f t="shared" si="29"/>
        <v>0.6399999999999999</v>
      </c>
      <c r="G86" s="1">
        <f t="shared" si="30"/>
        <v>174270633076.77246</v>
      </c>
      <c r="H86">
        <f t="shared" si="39"/>
        <v>0.6399999999999999</v>
      </c>
      <c r="J86" s="1">
        <f t="shared" si="31"/>
        <v>1.9081113407998203</v>
      </c>
      <c r="K86">
        <f t="shared" si="32"/>
        <v>4.4275015937919942E-3</v>
      </c>
      <c r="L86">
        <f t="shared" si="40"/>
        <v>0.14836032425017343</v>
      </c>
      <c r="M86">
        <f t="shared" si="33"/>
        <v>4.6310664954745624E-2</v>
      </c>
      <c r="N86">
        <f t="shared" si="34"/>
        <v>-0.66666666666666652</v>
      </c>
      <c r="O86">
        <f t="shared" si="35"/>
        <v>2.0991872022019898E-2</v>
      </c>
      <c r="P86">
        <f t="shared" si="41"/>
        <v>-1.6666666666666665</v>
      </c>
      <c r="Q86">
        <f t="shared" si="36"/>
        <v>9.5996613910617999E-3</v>
      </c>
      <c r="R86">
        <f t="shared" si="42"/>
        <v>-2.6666666666666665</v>
      </c>
      <c r="S86">
        <f t="shared" si="37"/>
        <v>4.4275015937919942E-3</v>
      </c>
      <c r="T86">
        <f t="shared" si="43"/>
        <v>-3.6666666666666665</v>
      </c>
      <c r="U86" t="str">
        <f t="shared" si="38"/>
        <v/>
      </c>
      <c r="V86" cm="1">
        <f t="array" ref="V86">INDEX(M86:U86, 1, 1+$C$26*2)</f>
        <v>4.4275015937919942E-3</v>
      </c>
    </row>
    <row r="87" spans="5:22" x14ac:dyDescent="0.2">
      <c r="E87">
        <v>81</v>
      </c>
      <c r="F87">
        <f t="shared" si="29"/>
        <v>0.63300000000000001</v>
      </c>
      <c r="G87" s="1">
        <f t="shared" si="30"/>
        <v>183034219881.84637</v>
      </c>
      <c r="H87">
        <f t="shared" si="39"/>
        <v>0.63300000000000001</v>
      </c>
      <c r="J87" s="1">
        <f t="shared" si="31"/>
        <v>1.8924373669582508</v>
      </c>
      <c r="K87">
        <f t="shared" si="32"/>
        <v>4.6501484972114385E-3</v>
      </c>
      <c r="L87">
        <f t="shared" si="40"/>
        <v>0.15070403977733515</v>
      </c>
      <c r="M87">
        <f t="shared" si="33"/>
        <v>4.7838343031822536E-2</v>
      </c>
      <c r="N87">
        <f t="shared" si="34"/>
        <v>-0.66666666666666652</v>
      </c>
      <c r="O87">
        <f t="shared" si="35"/>
        <v>2.1795813288796793E-2</v>
      </c>
      <c r="P87">
        <f t="shared" si="41"/>
        <v>-1.6666666666666665</v>
      </c>
      <c r="Q87">
        <f t="shared" si="36"/>
        <v>1.0022738238463553E-2</v>
      </c>
      <c r="R87">
        <f t="shared" si="42"/>
        <v>-2.6666666666666665</v>
      </c>
      <c r="S87">
        <f t="shared" si="37"/>
        <v>4.6501484972114385E-3</v>
      </c>
      <c r="T87">
        <f t="shared" si="43"/>
        <v>-3.6666666666666665</v>
      </c>
      <c r="U87" t="str">
        <f t="shared" si="38"/>
        <v/>
      </c>
      <c r="V87" cm="1">
        <f t="array" ref="V87">INDEX(M87:U87, 1, 1+$C$26*2)</f>
        <v>4.6501484972114385E-3</v>
      </c>
    </row>
    <row r="88" spans="5:22" x14ac:dyDescent="0.2">
      <c r="E88">
        <v>82</v>
      </c>
      <c r="F88">
        <f t="shared" si="29"/>
        <v>0.626</v>
      </c>
      <c r="G88" s="1">
        <f t="shared" si="30"/>
        <v>192236751268.40723</v>
      </c>
      <c r="H88">
        <f t="shared" si="39"/>
        <v>0.626</v>
      </c>
      <c r="J88" s="1">
        <f t="shared" si="31"/>
        <v>1.8767199996951771</v>
      </c>
      <c r="K88">
        <f t="shared" si="32"/>
        <v>4.883947187452259E-3</v>
      </c>
      <c r="L88">
        <f t="shared" si="40"/>
        <v>0.15309142306128737</v>
      </c>
      <c r="M88">
        <f t="shared" si="33"/>
        <v>4.9403113088567471E-2</v>
      </c>
      <c r="N88">
        <f t="shared" si="34"/>
        <v>-0.66666666666666652</v>
      </c>
      <c r="O88">
        <f t="shared" si="35"/>
        <v>2.262613270195649E-2</v>
      </c>
      <c r="P88">
        <f t="shared" si="41"/>
        <v>-1.6666666666666665</v>
      </c>
      <c r="Q88">
        <f t="shared" si="36"/>
        <v>1.0463336089235198E-2</v>
      </c>
      <c r="R88">
        <f t="shared" si="42"/>
        <v>-2.6666666666666665</v>
      </c>
      <c r="S88">
        <f t="shared" si="37"/>
        <v>4.883947187452259E-3</v>
      </c>
      <c r="T88">
        <f t="shared" si="43"/>
        <v>-3.6666666666666665</v>
      </c>
      <c r="U88" t="str">
        <f t="shared" si="38"/>
        <v/>
      </c>
      <c r="V88" cm="1">
        <f t="array" ref="V88">INDEX(M88:U88, 1, 1+$C$26*2)</f>
        <v>4.883947187452259E-3</v>
      </c>
    </row>
    <row r="89" spans="5:22" x14ac:dyDescent="0.2">
      <c r="E89">
        <v>83</v>
      </c>
      <c r="F89">
        <f t="shared" si="29"/>
        <v>0.61899999999999999</v>
      </c>
      <c r="G89" s="1">
        <f t="shared" si="30"/>
        <v>201904221447.66324</v>
      </c>
      <c r="H89">
        <f t="shared" si="39"/>
        <v>0.61899999999999999</v>
      </c>
      <c r="J89" s="1">
        <f t="shared" si="31"/>
        <v>1.8609586315993565</v>
      </c>
      <c r="K89">
        <f t="shared" si="32"/>
        <v>5.1295580711220555E-3</v>
      </c>
      <c r="L89">
        <f t="shared" si="40"/>
        <v>0.15552346917211243</v>
      </c>
      <c r="M89">
        <f t="shared" si="33"/>
        <v>5.1006094430833995E-2</v>
      </c>
      <c r="N89">
        <f t="shared" si="34"/>
        <v>-0.66666666666666652</v>
      </c>
      <c r="O89">
        <f t="shared" si="35"/>
        <v>2.3483892340128223E-2</v>
      </c>
      <c r="P89">
        <f t="shared" si="41"/>
        <v>-1.6666666666666665</v>
      </c>
      <c r="Q89">
        <f t="shared" si="36"/>
        <v>1.0922328304863302E-2</v>
      </c>
      <c r="R89">
        <f t="shared" si="42"/>
        <v>-2.6666666666666665</v>
      </c>
      <c r="S89">
        <f t="shared" si="37"/>
        <v>5.1295580711220555E-3</v>
      </c>
      <c r="T89">
        <f t="shared" si="43"/>
        <v>-3.6666666666666665</v>
      </c>
      <c r="U89" t="str">
        <f t="shared" si="38"/>
        <v/>
      </c>
      <c r="V89" cm="1">
        <f t="array" ref="V89">INDEX(M89:U89, 1, 1+$C$26*2)</f>
        <v>5.1295580711220555E-3</v>
      </c>
    </row>
    <row r="90" spans="5:22" x14ac:dyDescent="0.2">
      <c r="E90">
        <v>84</v>
      </c>
      <c r="F90">
        <f t="shared" si="29"/>
        <v>0.61199999999999999</v>
      </c>
      <c r="G90" s="1">
        <f t="shared" si="30"/>
        <v>212064424944.68106</v>
      </c>
      <c r="H90">
        <f t="shared" si="39"/>
        <v>0.61199999999999999</v>
      </c>
      <c r="J90" s="1">
        <f t="shared" si="31"/>
        <v>1.8451526397816065</v>
      </c>
      <c r="K90">
        <f t="shared" si="32"/>
        <v>5.387687293441472E-3</v>
      </c>
      <c r="L90">
        <f t="shared" si="40"/>
        <v>0.15800120177999355</v>
      </c>
      <c r="M90">
        <f t="shared" si="33"/>
        <v>5.2648448709662767E-2</v>
      </c>
      <c r="N90">
        <f t="shared" si="34"/>
        <v>-0.66666666666666652</v>
      </c>
      <c r="O90">
        <f t="shared" si="35"/>
        <v>2.4370206434214635E-2</v>
      </c>
      <c r="P90">
        <f t="shared" si="41"/>
        <v>-1.6666666666666665</v>
      </c>
      <c r="Q90">
        <f t="shared" si="36"/>
        <v>1.1400640107755915E-2</v>
      </c>
      <c r="R90">
        <f t="shared" si="42"/>
        <v>-2.6666666666666665</v>
      </c>
      <c r="S90">
        <f t="shared" si="37"/>
        <v>5.387687293441472E-3</v>
      </c>
      <c r="T90">
        <f t="shared" si="43"/>
        <v>-3.6666666666666665</v>
      </c>
      <c r="U90" t="str">
        <f t="shared" si="38"/>
        <v/>
      </c>
      <c r="V90" cm="1">
        <f t="array" ref="V90">INDEX(M90:U90, 1, 1+$C$26*2)</f>
        <v>5.387687293441472E-3</v>
      </c>
    </row>
    <row r="91" spans="5:22" x14ac:dyDescent="0.2">
      <c r="E91">
        <v>85</v>
      </c>
      <c r="F91">
        <f t="shared" si="29"/>
        <v>0.60499999999999998</v>
      </c>
      <c r="G91" s="1">
        <f t="shared" si="30"/>
        <v>222747100724.69247</v>
      </c>
      <c r="H91">
        <f t="shared" si="39"/>
        <v>0.60499999999999998</v>
      </c>
      <c r="J91" s="1">
        <f t="shared" si="31"/>
        <v>1.8293013852985709</v>
      </c>
      <c r="K91">
        <f t="shared" si="32"/>
        <v>5.6590903999042689E-3</v>
      </c>
      <c r="L91">
        <f t="shared" si="40"/>
        <v>0.16052567420697031</v>
      </c>
      <c r="M91">
        <f t="shared" si="33"/>
        <v>5.4331381916748335E-2</v>
      </c>
      <c r="N91">
        <f t="shared" si="34"/>
        <v>-0.66666666666666652</v>
      </c>
      <c r="O91">
        <f t="shared" si="35"/>
        <v>2.5286244449977874E-2</v>
      </c>
      <c r="P91">
        <f t="shared" si="41"/>
        <v>-1.6666666666666665</v>
      </c>
      <c r="Q91">
        <f t="shared" si="36"/>
        <v>1.1899252202427055E-2</v>
      </c>
      <c r="R91">
        <f t="shared" si="42"/>
        <v>-2.6666666666666665</v>
      </c>
      <c r="S91">
        <f t="shared" si="37"/>
        <v>5.6590903999042689E-3</v>
      </c>
      <c r="T91">
        <f t="shared" si="43"/>
        <v>-3.6666666666666665</v>
      </c>
      <c r="U91" t="str">
        <f t="shared" si="38"/>
        <v/>
      </c>
      <c r="V91" cm="1">
        <f t="array" ref="V91">INDEX(M91:U91, 1, 1+$C$26*2)</f>
        <v>5.6590903999042689E-3</v>
      </c>
    </row>
    <row r="92" spans="5:22" x14ac:dyDescent="0.2">
      <c r="E92">
        <v>86</v>
      </c>
      <c r="F92">
        <f t="shared" si="29"/>
        <v>0.59799999999999998</v>
      </c>
      <c r="G92" s="1">
        <f t="shared" si="30"/>
        <v>233984089506.29611</v>
      </c>
      <c r="H92">
        <f t="shared" si="39"/>
        <v>0.59799999999999998</v>
      </c>
      <c r="J92" s="1">
        <f t="shared" si="31"/>
        <v>1.8134042125481051</v>
      </c>
      <c r="K92">
        <f t="shared" si="32"/>
        <v>5.9445763329624727E-3</v>
      </c>
      <c r="L92">
        <f t="shared" si="40"/>
        <v>0.16309797052785868</v>
      </c>
      <c r="M92">
        <f t="shared" si="33"/>
        <v>5.6056146495078306E-2</v>
      </c>
      <c r="N92">
        <f t="shared" si="34"/>
        <v>-0.66666666666666652</v>
      </c>
      <c r="O92">
        <f t="shared" si="35"/>
        <v>2.6233234386483832E-2</v>
      </c>
      <c r="P92">
        <f t="shared" si="41"/>
        <v>-1.6666666666666665</v>
      </c>
      <c r="Q92">
        <f t="shared" si="36"/>
        <v>1.2419204690028973E-2</v>
      </c>
      <c r="R92">
        <f t="shared" si="42"/>
        <v>-2.6666666666666665</v>
      </c>
      <c r="S92">
        <f t="shared" si="37"/>
        <v>5.9445763329624727E-3</v>
      </c>
      <c r="T92">
        <f t="shared" si="43"/>
        <v>-3.6666666666666665</v>
      </c>
      <c r="U92" t="str">
        <f t="shared" si="38"/>
        <v/>
      </c>
      <c r="V92" cm="1">
        <f t="array" ref="V92">INDEX(M92:U92, 1, 1+$C$26*2)</f>
        <v>5.9445763329624727E-3</v>
      </c>
    </row>
    <row r="93" spans="5:22" x14ac:dyDescent="0.2">
      <c r="E93">
        <v>87</v>
      </c>
      <c r="F93">
        <f t="shared" si="29"/>
        <v>0.59099999999999997</v>
      </c>
      <c r="G93" s="1">
        <f t="shared" si="30"/>
        <v>245809505626.17783</v>
      </c>
      <c r="H93">
        <f t="shared" si="39"/>
        <v>0.59099999999999997</v>
      </c>
      <c r="J93" s="1">
        <f t="shared" si="31"/>
        <v>1.797460448634538</v>
      </c>
      <c r="K93">
        <f t="shared" si="32"/>
        <v>6.2450117984061033E-3</v>
      </c>
      <c r="L93">
        <f t="shared" si="40"/>
        <v>0.16571920672319396</v>
      </c>
      <c r="M93">
        <f t="shared" si="33"/>
        <v>5.7824043572725491E-2</v>
      </c>
      <c r="N93">
        <f t="shared" si="34"/>
        <v>-0.66666666666666652</v>
      </c>
      <c r="O93">
        <f t="shared" si="35"/>
        <v>2.7212466308020489E-2</v>
      </c>
      <c r="P93">
        <f t="shared" si="41"/>
        <v>-1.6666666666666665</v>
      </c>
      <c r="Q93">
        <f t="shared" si="36"/>
        <v>1.296160130346158E-2</v>
      </c>
      <c r="R93">
        <f t="shared" si="42"/>
        <v>-2.6666666666666665</v>
      </c>
      <c r="S93">
        <f t="shared" si="37"/>
        <v>6.2450117984061033E-3</v>
      </c>
      <c r="T93">
        <f t="shared" si="43"/>
        <v>-3.6666666666666665</v>
      </c>
      <c r="U93" t="str">
        <f t="shared" si="38"/>
        <v/>
      </c>
      <c r="V93" cm="1">
        <f t="array" ref="V93">INDEX(M93:U93, 1, 1+$C$26*2)</f>
        <v>6.2450117984061033E-3</v>
      </c>
    </row>
    <row r="94" spans="5:22" x14ac:dyDescent="0.2">
      <c r="E94">
        <v>88</v>
      </c>
      <c r="F94">
        <f t="shared" si="29"/>
        <v>0.58399999999999996</v>
      </c>
      <c r="G94" s="1">
        <f t="shared" si="30"/>
        <v>258259924978.45935</v>
      </c>
      <c r="H94">
        <f t="shared" si="39"/>
        <v>0.58399999999999996</v>
      </c>
      <c r="J94" s="1">
        <f t="shared" si="31"/>
        <v>1.7814694027019276</v>
      </c>
      <c r="K94">
        <f t="shared" si="32"/>
        <v>6.5613260401334809E-3</v>
      </c>
      <c r="L94">
        <f t="shared" si="40"/>
        <v>0.16839053188725928</v>
      </c>
      <c r="M94">
        <f t="shared" si="33"/>
        <v>5.9636425328409834E-2</v>
      </c>
      <c r="N94">
        <f t="shared" si="34"/>
        <v>-0.66666666666666652</v>
      </c>
      <c r="O94">
        <f t="shared" si="35"/>
        <v>2.8225296128783391E-2</v>
      </c>
      <c r="P94">
        <f t="shared" si="41"/>
        <v>-1.6666666666666665</v>
      </c>
      <c r="Q94">
        <f t="shared" si="36"/>
        <v>1.3527613993137897E-2</v>
      </c>
      <c r="R94">
        <f t="shared" si="42"/>
        <v>-2.6666666666666665</v>
      </c>
      <c r="S94">
        <f t="shared" si="37"/>
        <v>6.5613260401334809E-3</v>
      </c>
      <c r="T94">
        <f t="shared" si="43"/>
        <v>-3.6666666666666665</v>
      </c>
      <c r="U94" t="str">
        <f t="shared" si="38"/>
        <v/>
      </c>
      <c r="V94" cm="1">
        <f t="array" ref="V94">INDEX(M94:U94, 1, 1+$C$26*2)</f>
        <v>6.5613260401334809E-3</v>
      </c>
    </row>
    <row r="95" spans="5:22" x14ac:dyDescent="0.2">
      <c r="E95">
        <v>89</v>
      </c>
      <c r="F95">
        <f t="shared" si="29"/>
        <v>0.57699999999999996</v>
      </c>
      <c r="G95" s="1">
        <f t="shared" si="30"/>
        <v>271374590730.26132</v>
      </c>
      <c r="H95">
        <f t="shared" si="39"/>
        <v>0.57699999999999996</v>
      </c>
      <c r="J95" s="1">
        <f t="shared" si="31"/>
        <v>1.7654303652332994</v>
      </c>
      <c r="K95">
        <f t="shared" si="32"/>
        <v>6.8945160665424363E-3</v>
      </c>
      <c r="L95">
        <f t="shared" si="40"/>
        <v>0.17111312949447835</v>
      </c>
      <c r="M95">
        <f t="shared" si="33"/>
        <v>6.1494697498171005E-2</v>
      </c>
      <c r="N95">
        <f t="shared" si="34"/>
        <v>-0.66666666666666652</v>
      </c>
      <c r="O95">
        <f t="shared" si="35"/>
        <v>2.9273149671428834E-2</v>
      </c>
      <c r="P95">
        <f t="shared" si="41"/>
        <v>-1.6666666666666665</v>
      </c>
      <c r="Q95">
        <f t="shared" si="36"/>
        <v>1.411848789669681E-2</v>
      </c>
      <c r="R95">
        <f t="shared" si="42"/>
        <v>-2.6666666666666665</v>
      </c>
      <c r="S95">
        <f t="shared" si="37"/>
        <v>6.8945160665424363E-3</v>
      </c>
      <c r="T95">
        <f t="shared" si="43"/>
        <v>-3.6666666666666665</v>
      </c>
      <c r="U95" t="str">
        <f t="shared" si="38"/>
        <v/>
      </c>
      <c r="V95" cm="1">
        <f t="array" ref="V95">INDEX(M95:U95, 1, 1+$C$26*2)</f>
        <v>6.8945160665424363E-3</v>
      </c>
    </row>
    <row r="96" spans="5:22" x14ac:dyDescent="0.2">
      <c r="E96">
        <v>90</v>
      </c>
      <c r="F96">
        <f t="shared" si="29"/>
        <v>0.57000000000000006</v>
      </c>
      <c r="G96" s="1">
        <f t="shared" si="30"/>
        <v>285195638717.1283</v>
      </c>
      <c r="H96">
        <f t="shared" si="39"/>
        <v>0.57000000000000006</v>
      </c>
      <c r="J96" s="1">
        <f t="shared" si="31"/>
        <v>1.7493426073136953</v>
      </c>
      <c r="K96">
        <f t="shared" si="32"/>
        <v>7.2456523769063438E-3</v>
      </c>
      <c r="L96">
        <f t="shared" si="40"/>
        <v>0.17388821872769003</v>
      </c>
      <c r="M96">
        <f t="shared" si="33"/>
        <v>6.3400322033268064E-2</v>
      </c>
      <c r="N96">
        <f t="shared" si="34"/>
        <v>-0.66666666666666652</v>
      </c>
      <c r="O96">
        <f t="shared" si="35"/>
        <v>3.0357527022629407E-2</v>
      </c>
      <c r="P96">
        <f t="shared" si="41"/>
        <v>-1.6666666666666665</v>
      </c>
      <c r="Q96">
        <f t="shared" si="36"/>
        <v>1.4735546729532669E-2</v>
      </c>
      <c r="R96">
        <f t="shared" si="42"/>
        <v>-2.6666666666666665</v>
      </c>
      <c r="S96">
        <f t="shared" si="37"/>
        <v>7.2456523769063438E-3</v>
      </c>
      <c r="T96">
        <f t="shared" si="43"/>
        <v>-3.6666666666666665</v>
      </c>
      <c r="U96" t="str">
        <f t="shared" si="38"/>
        <v/>
      </c>
      <c r="V96" cm="1">
        <f t="array" ref="V96">INDEX(M96:U96, 1, 1+$C$26*2)</f>
        <v>7.2456523769063438E-3</v>
      </c>
    </row>
    <row r="97" spans="5:22" x14ac:dyDescent="0.2">
      <c r="E97">
        <v>91</v>
      </c>
      <c r="F97">
        <f t="shared" si="29"/>
        <v>0.56299999999999994</v>
      </c>
      <c r="G97" s="1">
        <f t="shared" si="30"/>
        <v>299768344650.77771</v>
      </c>
      <c r="H97">
        <f t="shared" si="39"/>
        <v>0.56299999999999994</v>
      </c>
      <c r="J97" s="1">
        <f t="shared" si="31"/>
        <v>1.7332053798546911</v>
      </c>
      <c r="K97">
        <f t="shared" si="32"/>
        <v>7.6158852419121051E-3</v>
      </c>
      <c r="L97">
        <f t="shared" si="40"/>
        <v>0.17671705587207867</v>
      </c>
      <c r="M97">
        <f t="shared" si="33"/>
        <v>6.535481992026522E-2</v>
      </c>
      <c r="N97">
        <f t="shared" si="34"/>
        <v>-0.66666666666666652</v>
      </c>
      <c r="O97">
        <f t="shared" si="35"/>
        <v>3.1480007211031696E-2</v>
      </c>
      <c r="P97">
        <f t="shared" si="41"/>
        <v>-1.6666666666666665</v>
      </c>
      <c r="Q97">
        <f t="shared" si="36"/>
        <v>1.5380198637015022E-2</v>
      </c>
      <c r="R97">
        <f t="shared" si="42"/>
        <v>-2.6666666666666665</v>
      </c>
      <c r="S97">
        <f t="shared" si="37"/>
        <v>7.6158852419121051E-3</v>
      </c>
      <c r="T97">
        <f t="shared" si="43"/>
        <v>-3.6666666666666665</v>
      </c>
      <c r="U97" t="str">
        <f t="shared" si="38"/>
        <v/>
      </c>
      <c r="V97" cm="1">
        <f t="array" ref="V97">INDEX(M97:U97, 1, 1+$C$26*2)</f>
        <v>7.6158852419121051E-3</v>
      </c>
    </row>
    <row r="98" spans="5:22" x14ac:dyDescent="0.2">
      <c r="E98">
        <v>92</v>
      </c>
      <c r="F98">
        <f t="shared" si="29"/>
        <v>0.55600000000000005</v>
      </c>
      <c r="G98" s="1">
        <f t="shared" si="30"/>
        <v>315141395530.56421</v>
      </c>
      <c r="H98">
        <f t="shared" si="39"/>
        <v>0.55600000000000005</v>
      </c>
      <c r="J98" s="1">
        <f t="shared" si="31"/>
        <v>1.717017912777876</v>
      </c>
      <c r="K98">
        <f t="shared" si="32"/>
        <v>8.0064515991155657E-3</v>
      </c>
      <c r="L98">
        <f t="shared" si="40"/>
        <v>0.17960093577881253</v>
      </c>
      <c r="M98">
        <f t="shared" si="33"/>
        <v>6.7359774175219017E-2</v>
      </c>
      <c r="N98">
        <f t="shared" si="34"/>
        <v>-0.66666666666666652</v>
      </c>
      <c r="O98">
        <f t="shared" si="35"/>
        <v>3.264225323548102E-2</v>
      </c>
      <c r="P98">
        <f t="shared" si="41"/>
        <v>-1.6666666666666665</v>
      </c>
      <c r="Q98">
        <f t="shared" si="36"/>
        <v>1.6053942553795369E-2</v>
      </c>
      <c r="R98">
        <f t="shared" si="42"/>
        <v>-2.6666666666666665</v>
      </c>
      <c r="S98">
        <f t="shared" si="37"/>
        <v>8.0064515991155657E-3</v>
      </c>
      <c r="T98">
        <f t="shared" si="43"/>
        <v>-3.6666666666666665</v>
      </c>
      <c r="U98" t="str">
        <f t="shared" si="38"/>
        <v/>
      </c>
      <c r="V98" cm="1">
        <f t="array" ref="V98">INDEX(M98:U98, 1, 1+$C$26*2)</f>
        <v>8.0064515991155657E-3</v>
      </c>
    </row>
    <row r="99" spans="5:22" x14ac:dyDescent="0.2">
      <c r="E99">
        <v>93</v>
      </c>
      <c r="F99">
        <f t="shared" si="29"/>
        <v>0.54900000000000004</v>
      </c>
      <c r="G99" s="1">
        <f t="shared" si="30"/>
        <v>331367187944.67487</v>
      </c>
      <c r="H99">
        <f t="shared" si="39"/>
        <v>0.54900000000000004</v>
      </c>
      <c r="J99" s="1">
        <f t="shared" si="31"/>
        <v>1.7007794141545567</v>
      </c>
      <c r="K99">
        <f t="shared" si="32"/>
        <v>8.4186826315550255E-3</v>
      </c>
      <c r="L99">
        <f t="shared" si="40"/>
        <v>0.1825411934027506</v>
      </c>
      <c r="M99">
        <f t="shared" si="33"/>
        <v>6.9416833024892904E-2</v>
      </c>
      <c r="N99">
        <f t="shared" si="34"/>
        <v>-0.66666666666666652</v>
      </c>
      <c r="O99">
        <f t="shared" si="35"/>
        <v>3.3846017474189791E-2</v>
      </c>
      <c r="P99">
        <f t="shared" si="41"/>
        <v>-1.6666666666666665</v>
      </c>
      <c r="Q99">
        <f t="shared" si="36"/>
        <v>1.6758375120639928E-2</v>
      </c>
      <c r="R99">
        <f t="shared" si="42"/>
        <v>-2.6666666666666665</v>
      </c>
      <c r="S99">
        <f t="shared" si="37"/>
        <v>8.4186826315550255E-3</v>
      </c>
      <c r="T99">
        <f t="shared" si="43"/>
        <v>-3.6666666666666665</v>
      </c>
      <c r="U99" t="str">
        <f t="shared" si="38"/>
        <v/>
      </c>
      <c r="V99" cm="1">
        <f t="array" ref="V99">INDEX(M99:U99, 1, 1+$C$26*2)</f>
        <v>8.4186826315550255E-3</v>
      </c>
    </row>
    <row r="100" spans="5:22" x14ac:dyDescent="0.2">
      <c r="E100">
        <v>94</v>
      </c>
      <c r="F100">
        <f t="shared" si="29"/>
        <v>0.54200000000000004</v>
      </c>
      <c r="G100" s="1">
        <f t="shared" si="30"/>
        <v>348502156281.40424</v>
      </c>
      <c r="H100">
        <f t="shared" si="39"/>
        <v>0.54200000000000004</v>
      </c>
      <c r="J100" s="1">
        <f t="shared" si="31"/>
        <v>1.6844890692987726</v>
      </c>
      <c r="K100">
        <f t="shared" si="32"/>
        <v>8.8540121062575753E-3</v>
      </c>
      <c r="L100">
        <f t="shared" si="40"/>
        <v>0.18553920541890306</v>
      </c>
      <c r="M100">
        <f t="shared" si="33"/>
        <v>7.1527713289070524E-2</v>
      </c>
      <c r="N100">
        <f t="shared" si="34"/>
        <v>-0.66666666666666652</v>
      </c>
      <c r="O100">
        <f t="shared" si="35"/>
        <v>3.509314750858767E-2</v>
      </c>
      <c r="P100">
        <f t="shared" si="41"/>
        <v>-1.6666666666666665</v>
      </c>
      <c r="Q100">
        <f t="shared" si="36"/>
        <v>1.7495198214938279E-2</v>
      </c>
      <c r="R100">
        <f t="shared" si="42"/>
        <v>-2.6666666666666665</v>
      </c>
      <c r="S100">
        <f t="shared" si="37"/>
        <v>8.8540121062575753E-3</v>
      </c>
      <c r="T100">
        <f t="shared" si="43"/>
        <v>-3.6666666666666665</v>
      </c>
      <c r="U100" t="str">
        <f t="shared" si="38"/>
        <v/>
      </c>
      <c r="V100" cm="1">
        <f t="array" ref="V100">INDEX(M100:U100, 1, 1+$C$26*2)</f>
        <v>8.8540121062575753E-3</v>
      </c>
    </row>
    <row r="101" spans="5:22" x14ac:dyDescent="0.2">
      <c r="E101">
        <v>95</v>
      </c>
      <c r="F101">
        <f t="shared" si="29"/>
        <v>0.53499999999999992</v>
      </c>
      <c r="G101" s="1">
        <f t="shared" si="30"/>
        <v>366607134252.07947</v>
      </c>
      <c r="H101">
        <f t="shared" si="39"/>
        <v>0.53499999999999992</v>
      </c>
      <c r="J101" s="1">
        <f t="shared" si="31"/>
        <v>1.6681460398104362</v>
      </c>
      <c r="K101">
        <f t="shared" si="32"/>
        <v>9.3139855590582288E-3</v>
      </c>
      <c r="L101">
        <f t="shared" si="40"/>
        <v>0.18859639192269725</v>
      </c>
      <c r="M101">
        <f t="shared" si="33"/>
        <v>7.3694203979277423E-2</v>
      </c>
      <c r="N101">
        <f t="shared" si="34"/>
        <v>-0.66666666666666652</v>
      </c>
      <c r="O101">
        <f t="shared" si="35"/>
        <v>3.6385592399058475E-2</v>
      </c>
      <c r="P101">
        <f t="shared" si="41"/>
        <v>-1.6666666666666665</v>
      </c>
      <c r="Q101">
        <f t="shared" si="36"/>
        <v>1.8266227157445393E-2</v>
      </c>
      <c r="R101">
        <f t="shared" si="42"/>
        <v>-2.6666666666666665</v>
      </c>
      <c r="S101">
        <f t="shared" si="37"/>
        <v>9.3139855590582288E-3</v>
      </c>
      <c r="T101">
        <f t="shared" si="43"/>
        <v>-3.6666666666666665</v>
      </c>
      <c r="U101" t="str">
        <f t="shared" si="38"/>
        <v/>
      </c>
      <c r="V101" cm="1">
        <f t="array" ref="V101">INDEX(M101:U101, 1, 1+$C$26*2)</f>
        <v>9.3139855590582288E-3</v>
      </c>
    </row>
    <row r="102" spans="5:22" x14ac:dyDescent="0.2">
      <c r="E102">
        <v>96</v>
      </c>
      <c r="F102">
        <f t="shared" ref="F102:F133" si="44">$C$6 + E102*($C$7-$C$6)/100</f>
        <v>0.52800000000000002</v>
      </c>
      <c r="G102" s="1">
        <f t="shared" si="30"/>
        <v>385747753561.60468</v>
      </c>
      <c r="H102">
        <f t="shared" ref="H102:H106" si="45">F102</f>
        <v>0.52800000000000002</v>
      </c>
      <c r="J102" s="1">
        <f t="shared" si="31"/>
        <v>1.651749462565171</v>
      </c>
      <c r="K102">
        <f t="shared" ref="K102:K133" si="46">IF($C$26 &lt;= -1, EXP(GAMMALN($C$24)) * (GAMMADIST($C$25, $C$24, 1, TRUE) - GAMMADIST(J102, $C$24, 1, TRUE)), V102)</f>
        <v>9.8002704231881579E-3</v>
      </c>
      <c r="L102">
        <f t="shared" ref="L102:L106" si="47">EXP(-J102)</f>
        <v>0.19171421821949122</v>
      </c>
      <c r="M102">
        <f t="shared" si="33"/>
        <v>7.5918170130605478E-2</v>
      </c>
      <c r="N102">
        <f t="shared" si="34"/>
        <v>-0.66666666666666652</v>
      </c>
      <c r="O102">
        <f t="shared" ref="O102:O133" si="48">IF($C$26+N102&gt;0, (M102 + ($C$25^N102)*$C$27 - ($J102^N102)*$L102)/N102, "")</f>
        <v>3.7725409453596356E-2</v>
      </c>
      <c r="P102">
        <f t="shared" ref="P102:P106" si="49">N102-1</f>
        <v>-1.6666666666666665</v>
      </c>
      <c r="Q102">
        <f t="shared" ref="Q102:Q133" si="50">IF($C$26+P102&gt;0, (O102 + ($C$25^P102)*$C$27 - ($J102^P102)*$L102)/P102, "")</f>
        <v>1.9073399665067072E-2</v>
      </c>
      <c r="R102">
        <f t="shared" ref="R102:R106" si="51">P102-1</f>
        <v>-2.6666666666666665</v>
      </c>
      <c r="S102">
        <f t="shared" ref="S102:S133" si="52">IF($C$26+R102&gt;0, (Q102 + ($C$25^R102)*$C$27 - ($J102^R102)*$L102)/R102, "")</f>
        <v>9.8002704231881579E-3</v>
      </c>
      <c r="T102">
        <f t="shared" ref="T102:T106" si="53">R102-1</f>
        <v>-3.6666666666666665</v>
      </c>
      <c r="U102" t="str">
        <f t="shared" ref="U102:U133" si="54">IF($C$26+T102&gt;0, (S102 + ($C$25^T102)*$C$27 - ($J102^T102)*$L102)/T102, "")</f>
        <v/>
      </c>
      <c r="V102" cm="1">
        <f t="array" ref="V102">INDEX(M102:U102, 1, 1+$C$26*2)</f>
        <v>9.8002704231881579E-3</v>
      </c>
    </row>
    <row r="103" spans="5:22" x14ac:dyDescent="0.2">
      <c r="E103">
        <v>97</v>
      </c>
      <c r="F103">
        <f t="shared" si="44"/>
        <v>0.52100000000000002</v>
      </c>
      <c r="G103" s="1">
        <f t="shared" si="30"/>
        <v>405994884059.11774</v>
      </c>
      <c r="H103">
        <f t="shared" si="45"/>
        <v>0.52100000000000002</v>
      </c>
      <c r="J103" s="1">
        <f t="shared" si="31"/>
        <v>1.6352984486471291</v>
      </c>
      <c r="K103">
        <f t="shared" si="46"/>
        <v>1.0314667211702955E-2</v>
      </c>
      <c r="L103">
        <f t="shared" si="47"/>
        <v>0.19489419670920929</v>
      </c>
      <c r="M103">
        <f t="shared" si="33"/>
        <v>7.8201556884842038E-2</v>
      </c>
      <c r="N103">
        <f t="shared" si="34"/>
        <v>-0.66666666666666652</v>
      </c>
      <c r="O103">
        <f t="shared" si="48"/>
        <v>3.9114771534726533E-2</v>
      </c>
      <c r="P103">
        <f t="shared" si="49"/>
        <v>-1.6666666666666665</v>
      </c>
      <c r="Q103">
        <f t="shared" si="50"/>
        <v>1.9918785627675455E-2</v>
      </c>
      <c r="R103">
        <f t="shared" si="51"/>
        <v>-2.6666666666666665</v>
      </c>
      <c r="S103">
        <f t="shared" si="52"/>
        <v>1.0314667211702955E-2</v>
      </c>
      <c r="T103">
        <f t="shared" si="53"/>
        <v>-3.6666666666666665</v>
      </c>
      <c r="U103" t="str">
        <f t="shared" si="54"/>
        <v/>
      </c>
      <c r="V103" cm="1">
        <f t="array" ref="V103">INDEX(M103:U103, 1, 1+$C$26*2)</f>
        <v>1.0314667211702955E-2</v>
      </c>
    </row>
    <row r="104" spans="5:22" x14ac:dyDescent="0.2">
      <c r="E104">
        <v>98</v>
      </c>
      <c r="F104">
        <f t="shared" si="44"/>
        <v>0.51400000000000001</v>
      </c>
      <c r="G104" s="1">
        <f t="shared" si="30"/>
        <v>427425120269.08978</v>
      </c>
      <c r="H104">
        <f t="shared" si="45"/>
        <v>0.51400000000000001</v>
      </c>
      <c r="J104" s="1">
        <f t="shared" si="31"/>
        <v>1.6187920822207638</v>
      </c>
      <c r="K104">
        <f t="shared" si="46"/>
        <v>1.0859121878248281E-2</v>
      </c>
      <c r="L104">
        <f t="shared" si="47"/>
        <v>0.19813788887244196</v>
      </c>
      <c r="M104">
        <f t="shared" si="33"/>
        <v>8.0546393844796532E-2</v>
      </c>
      <c r="N104">
        <f t="shared" si="34"/>
        <v>-0.66666666666666652</v>
      </c>
      <c r="O104">
        <f t="shared" si="48"/>
        <v>4.0555974954827836E-2</v>
      </c>
      <c r="P104">
        <f t="shared" si="49"/>
        <v>-1.6666666666666665</v>
      </c>
      <c r="Q104">
        <f t="shared" si="50"/>
        <v>2.0804597796216195E-2</v>
      </c>
      <c r="R104">
        <f t="shared" si="51"/>
        <v>-2.6666666666666665</v>
      </c>
      <c r="S104">
        <f t="shared" si="52"/>
        <v>1.0859121878248281E-2</v>
      </c>
      <c r="T104">
        <f t="shared" si="53"/>
        <v>-3.6666666666666665</v>
      </c>
      <c r="U104" t="str">
        <f t="shared" si="54"/>
        <v/>
      </c>
      <c r="V104" cm="1">
        <f t="array" ref="V104">INDEX(M104:U104, 1, 1+$C$26*2)</f>
        <v>1.0859121878248281E-2</v>
      </c>
    </row>
    <row r="105" spans="5:22" x14ac:dyDescent="0.2">
      <c r="E105">
        <v>99</v>
      </c>
      <c r="F105">
        <f t="shared" si="44"/>
        <v>0.50700000000000001</v>
      </c>
      <c r="G105" s="1">
        <f t="shared" si="30"/>
        <v>450121319854.33569</v>
      </c>
      <c r="H105">
        <f t="shared" si="45"/>
        <v>0.50700000000000001</v>
      </c>
      <c r="J105" s="1">
        <f t="shared" si="31"/>
        <v>1.6022294193371764</v>
      </c>
      <c r="K105">
        <f t="shared" si="46"/>
        <v>1.1435739497202996E-2</v>
      </c>
      <c r="L105">
        <f t="shared" si="47"/>
        <v>0.201446907364871</v>
      </c>
      <c r="M105">
        <f t="shared" si="33"/>
        <v>8.2954799721562056E-2</v>
      </c>
      <c r="N105">
        <f t="shared" si="34"/>
        <v>-0.66666666666666652</v>
      </c>
      <c r="O105">
        <f t="shared" si="48"/>
        <v>4.2051448015403559E-2</v>
      </c>
      <c r="P105">
        <f t="shared" si="49"/>
        <v>-1.6666666666666665</v>
      </c>
      <c r="Q105">
        <f t="shared" si="50"/>
        <v>2.1733203479861848E-2</v>
      </c>
      <c r="R105">
        <f t="shared" si="51"/>
        <v>-2.6666666666666665</v>
      </c>
      <c r="S105">
        <f t="shared" si="52"/>
        <v>1.1435739497202996E-2</v>
      </c>
      <c r="T105">
        <f t="shared" si="53"/>
        <v>-3.6666666666666665</v>
      </c>
      <c r="U105" t="str">
        <f t="shared" si="54"/>
        <v/>
      </c>
      <c r="V105" cm="1">
        <f t="array" ref="V105">INDEX(M105:U105, 1, 1+$C$26*2)</f>
        <v>1.1435739497202996E-2</v>
      </c>
    </row>
    <row r="106" spans="5:22" x14ac:dyDescent="0.2">
      <c r="E106">
        <v>100</v>
      </c>
      <c r="F106">
        <f t="shared" si="44"/>
        <v>0.5</v>
      </c>
      <c r="G106" s="1">
        <f t="shared" si="30"/>
        <v>474173200309.67206</v>
      </c>
      <c r="H106">
        <f t="shared" si="45"/>
        <v>0.5</v>
      </c>
      <c r="J106" s="1">
        <f t="shared" si="31"/>
        <v>1.5856094866702946</v>
      </c>
      <c r="K106">
        <f t="shared" si="46"/>
        <v>1.2046799423224933E-2</v>
      </c>
      <c r="L106">
        <f t="shared" si="47"/>
        <v>0.20482291822744222</v>
      </c>
      <c r="M106">
        <f t="shared" si="33"/>
        <v>8.5428987298519998E-2</v>
      </c>
      <c r="N106">
        <f t="shared" si="34"/>
        <v>-0.66666666666666652</v>
      </c>
      <c r="O106">
        <f t="shared" si="48"/>
        <v>4.3603760251880425E-2</v>
      </c>
      <c r="P106">
        <f t="shared" si="49"/>
        <v>-1.6666666666666665</v>
      </c>
      <c r="Q106">
        <f t="shared" si="50"/>
        <v>2.2707137361900422E-2</v>
      </c>
      <c r="R106">
        <f t="shared" si="51"/>
        <v>-2.6666666666666665</v>
      </c>
      <c r="S106">
        <f t="shared" si="52"/>
        <v>1.2046799423224933E-2</v>
      </c>
      <c r="T106">
        <f t="shared" si="53"/>
        <v>-3.6666666666666665</v>
      </c>
      <c r="U106" t="str">
        <f t="shared" si="54"/>
        <v/>
      </c>
      <c r="V106" cm="1">
        <f t="array" ref="V106">INDEX(M106:U106, 1, 1+$C$26*2)</f>
        <v>1.2046799423224933E-2</v>
      </c>
    </row>
    <row r="107" spans="5:22" x14ac:dyDescent="0.2">
      <c r="G107" s="1"/>
      <c r="J107" s="1"/>
    </row>
    <row r="108" spans="5:22" x14ac:dyDescent="0.2">
      <c r="G108" s="1"/>
      <c r="J108" s="1"/>
    </row>
    <row r="109" spans="5:22" x14ac:dyDescent="0.2">
      <c r="G109" s="1"/>
      <c r="J109" s="1"/>
    </row>
    <row r="110" spans="5:22" x14ac:dyDescent="0.2">
      <c r="G110" s="1"/>
      <c r="J110" s="1"/>
    </row>
  </sheetData>
  <phoneticPr fontId="1" type="noConversion"/>
  <conditionalFormatting sqref="C26">
    <cfRule type="cellIs" dxfId="0" priority="1" operator="greaterThan">
      <formula>4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SPOCK 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Myhill</dc:creator>
  <cp:lastModifiedBy>Robert Myhill</cp:lastModifiedBy>
  <dcterms:created xsi:type="dcterms:W3CDTF">2024-12-06T09:44:18Z</dcterms:created>
  <dcterms:modified xsi:type="dcterms:W3CDTF">2025-02-06T14:01:14Z</dcterms:modified>
</cp:coreProperties>
</file>