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illcurrell/Desktop/"/>
    </mc:Choice>
  </mc:AlternateContent>
  <xr:revisionPtr revIDLastSave="0" documentId="8_{DBA0E373-7B88-E144-8D51-1B682DC0F2F9}" xr6:coauthVersionLast="45" xr6:coauthVersionMax="45" xr10:uidLastSave="{00000000-0000-0000-0000-000000000000}"/>
  <bookViews>
    <workbookView xWindow="0" yWindow="460" windowWidth="28800" windowHeight="16720" xr2:uid="{6F81D324-732B-4EF4-A790-5FB9AD0DEA4F}"/>
  </bookViews>
  <sheets>
    <sheet name="Data Description" sheetId="3" r:id="rId1"/>
    <sheet name="Survey Data" sheetId="2" r:id="rId2"/>
    <sheet name="Q1" sheetId="5" r:id="rId3"/>
    <sheet name="Q2" sheetId="6" r:id="rId4"/>
    <sheet name="Q3" sheetId="8" r:id="rId5"/>
    <sheet name="Q4" sheetId="9" r:id="rId6"/>
    <sheet name="Dashboard" sheetId="11" r:id="rId7"/>
    <sheet name="Additional Analysis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7" i="2" l="1"/>
  <c r="O223" i="2" s="1"/>
  <c r="N217" i="2"/>
  <c r="N223" i="2" s="1"/>
  <c r="M217" i="2"/>
  <c r="M223" i="2" s="1"/>
  <c r="L217" i="2"/>
  <c r="L223" i="2" s="1"/>
  <c r="K217" i="2"/>
  <c r="K223" i="2" s="1"/>
  <c r="J217" i="2"/>
  <c r="J223" i="2" s="1"/>
  <c r="I217" i="2"/>
  <c r="I223" i="2" s="1"/>
  <c r="H217" i="2"/>
  <c r="H223" i="2" s="1"/>
  <c r="F217" i="2"/>
  <c r="F223" i="2" s="1"/>
  <c r="E217" i="2"/>
  <c r="E223" i="2" s="1"/>
  <c r="O212" i="2"/>
  <c r="N212" i="2"/>
  <c r="M212" i="2"/>
  <c r="L212" i="2"/>
  <c r="K212" i="2"/>
  <c r="J212" i="2"/>
  <c r="I212" i="2"/>
  <c r="H212" i="2"/>
  <c r="F212" i="2"/>
  <c r="E212" i="2"/>
  <c r="O211" i="2"/>
  <c r="N211" i="2"/>
  <c r="M211" i="2"/>
  <c r="L211" i="2"/>
  <c r="K211" i="2"/>
  <c r="J211" i="2"/>
  <c r="I211" i="2"/>
  <c r="H211" i="2"/>
  <c r="F211" i="2"/>
  <c r="E211" i="2"/>
  <c r="O210" i="2"/>
  <c r="N210" i="2"/>
  <c r="M210" i="2"/>
  <c r="L210" i="2"/>
  <c r="K210" i="2"/>
  <c r="J210" i="2"/>
  <c r="I210" i="2"/>
  <c r="H210" i="2"/>
  <c r="F210" i="2"/>
  <c r="E210" i="2"/>
  <c r="O209" i="2"/>
  <c r="N209" i="2"/>
  <c r="M209" i="2"/>
  <c r="L209" i="2"/>
  <c r="K209" i="2"/>
  <c r="J209" i="2"/>
  <c r="I209" i="2"/>
  <c r="H209" i="2"/>
  <c r="F209" i="2"/>
  <c r="E209" i="2"/>
  <c r="O208" i="2"/>
  <c r="N208" i="2"/>
  <c r="M208" i="2"/>
  <c r="L208" i="2"/>
  <c r="K208" i="2"/>
  <c r="K214" i="2" s="1"/>
  <c r="J208" i="2"/>
  <c r="J214" i="2" s="1"/>
  <c r="I208" i="2"/>
  <c r="H208" i="2"/>
  <c r="F208" i="2"/>
  <c r="E208" i="2"/>
  <c r="O206" i="2"/>
  <c r="N206" i="2"/>
  <c r="M206" i="2"/>
  <c r="L206" i="2"/>
  <c r="K206" i="2"/>
  <c r="J206" i="2"/>
  <c r="I206" i="2"/>
  <c r="H206" i="2"/>
  <c r="F206" i="2"/>
  <c r="E206" i="2"/>
  <c r="O204" i="2"/>
  <c r="N204" i="2"/>
  <c r="M204" i="2"/>
  <c r="L204" i="2"/>
  <c r="K204" i="2"/>
  <c r="J204" i="2"/>
  <c r="I204" i="2"/>
  <c r="H204" i="2"/>
  <c r="F204" i="2"/>
  <c r="E204" i="2"/>
  <c r="O203" i="2"/>
  <c r="N203" i="2"/>
  <c r="M203" i="2"/>
  <c r="L203" i="2"/>
  <c r="K203" i="2"/>
  <c r="J203" i="2"/>
  <c r="I203" i="2"/>
  <c r="H203" i="2"/>
  <c r="F203" i="2"/>
  <c r="E203" i="2"/>
  <c r="B212" i="2"/>
  <c r="B211" i="2"/>
  <c r="B210" i="2"/>
  <c r="I219" i="2" l="1"/>
  <c r="I218" i="2" s="1"/>
  <c r="M219" i="2"/>
  <c r="M218" i="2" s="1"/>
  <c r="F205" i="2"/>
  <c r="K205" i="2"/>
  <c r="O205" i="2"/>
  <c r="E214" i="2"/>
  <c r="N214" i="2"/>
  <c r="E220" i="2"/>
  <c r="E221" i="2" s="1"/>
  <c r="J220" i="2"/>
  <c r="J221" i="2" s="1"/>
  <c r="N220" i="2"/>
  <c r="N221" i="2" s="1"/>
  <c r="F220" i="2"/>
  <c r="F221" i="2" s="1"/>
  <c r="K220" i="2"/>
  <c r="K221" i="2" s="1"/>
  <c r="O220" i="2"/>
  <c r="O221" i="2" s="1"/>
  <c r="H205" i="2"/>
  <c r="L205" i="2"/>
  <c r="E205" i="2"/>
  <c r="J205" i="2"/>
  <c r="N219" i="2"/>
  <c r="N218" i="2" s="1"/>
  <c r="H215" i="2"/>
  <c r="H225" i="2" s="1"/>
  <c r="H224" i="2" s="1"/>
  <c r="E215" i="2"/>
  <c r="E225" i="2" s="1"/>
  <c r="E224" i="2" s="1"/>
  <c r="J215" i="2"/>
  <c r="J225" i="2" s="1"/>
  <c r="J224" i="2" s="1"/>
  <c r="N215" i="2"/>
  <c r="N225" i="2" s="1"/>
  <c r="N224" i="2" s="1"/>
  <c r="H214" i="2"/>
  <c r="L214" i="2"/>
  <c r="L215" i="2"/>
  <c r="L225" i="2" s="1"/>
  <c r="L224" i="2" s="1"/>
  <c r="O214" i="2"/>
  <c r="F214" i="2"/>
  <c r="F215" i="2"/>
  <c r="F226" i="2" s="1"/>
  <c r="F227" i="2" s="1"/>
  <c r="K215" i="2"/>
  <c r="K225" i="2" s="1"/>
  <c r="K224" i="2" s="1"/>
  <c r="O215" i="2"/>
  <c r="O225" i="2" s="1"/>
  <c r="O224" i="2" s="1"/>
  <c r="I214" i="2"/>
  <c r="M214" i="2"/>
  <c r="E219" i="2"/>
  <c r="E218" i="2" s="1"/>
  <c r="L220" i="2"/>
  <c r="L221" i="2" s="1"/>
  <c r="I215" i="2"/>
  <c r="I225" i="2" s="1"/>
  <c r="I224" i="2" s="1"/>
  <c r="M215" i="2"/>
  <c r="M225" i="2" s="1"/>
  <c r="M224" i="2" s="1"/>
  <c r="F219" i="2"/>
  <c r="F218" i="2" s="1"/>
  <c r="K219" i="2"/>
  <c r="K218" i="2" s="1"/>
  <c r="O219" i="2"/>
  <c r="O218" i="2" s="1"/>
  <c r="I220" i="2"/>
  <c r="I221" i="2" s="1"/>
  <c r="M220" i="2"/>
  <c r="M221" i="2" s="1"/>
  <c r="K226" i="2"/>
  <c r="K227" i="2" s="1"/>
  <c r="J219" i="2"/>
  <c r="J218" i="2" s="1"/>
  <c r="H220" i="2"/>
  <c r="H221" i="2" s="1"/>
  <c r="N226" i="2"/>
  <c r="N227" i="2" s="1"/>
  <c r="I205" i="2"/>
  <c r="M205" i="2"/>
  <c r="N205" i="2"/>
  <c r="H219" i="2"/>
  <c r="H218" i="2" s="1"/>
  <c r="L219" i="2"/>
  <c r="L218" i="2" s="1"/>
  <c r="O226" i="2" l="1"/>
  <c r="O227" i="2" s="1"/>
  <c r="F225" i="2"/>
  <c r="F224" i="2" s="1"/>
  <c r="J226" i="2"/>
  <c r="J227" i="2" s="1"/>
  <c r="L226" i="2"/>
  <c r="L227" i="2" s="1"/>
  <c r="E226" i="2"/>
  <c r="E227" i="2" s="1"/>
  <c r="H226" i="2"/>
  <c r="H227" i="2" s="1"/>
  <c r="M226" i="2"/>
  <c r="M227" i="2" s="1"/>
  <c r="I226" i="2"/>
  <c r="I227" i="2" s="1"/>
  <c r="B203" i="2" l="1"/>
  <c r="B208" i="2"/>
  <c r="B214" i="2" s="1"/>
  <c r="B209" i="2"/>
  <c r="B204" i="2"/>
  <c r="B206" i="2"/>
  <c r="B217" i="2"/>
  <c r="B223" i="2" s="1"/>
  <c r="B220" i="2" l="1"/>
  <c r="B221" i="2" s="1"/>
  <c r="B219" i="2"/>
  <c r="B215" i="2"/>
  <c r="B226" i="2" s="1"/>
  <c r="B205" i="2"/>
  <c r="B218" i="2"/>
  <c r="B225" i="2" l="1"/>
  <c r="B224" i="2" s="1"/>
  <c r="B227" i="2"/>
</calcChain>
</file>

<file path=xl/sharedStrings.xml><?xml version="1.0" encoding="utf-8"?>
<sst xmlns="http://schemas.openxmlformats.org/spreadsheetml/2006/main" count="770" uniqueCount="127">
  <si>
    <t>ID</t>
  </si>
  <si>
    <t>Age</t>
  </si>
  <si>
    <t>Age Band</t>
  </si>
  <si>
    <t>Gender</t>
  </si>
  <si>
    <t>Cabin</t>
  </si>
  <si>
    <t>Booking Type</t>
  </si>
  <si>
    <t>Children</t>
  </si>
  <si>
    <t>Passengers</t>
  </si>
  <si>
    <t>Cabin Cost</t>
  </si>
  <si>
    <t>Side Trips</t>
  </si>
  <si>
    <t>Insurance</t>
  </si>
  <si>
    <t>Food and Drink</t>
  </si>
  <si>
    <t>Entertainment</t>
  </si>
  <si>
    <t>Merchandise</t>
  </si>
  <si>
    <t>Total Spending</t>
  </si>
  <si>
    <t>Satisfaction</t>
  </si>
  <si>
    <t>Satisfaction Band</t>
  </si>
  <si>
    <t>Male</t>
  </si>
  <si>
    <t>Internal</t>
  </si>
  <si>
    <t>Solo</t>
  </si>
  <si>
    <t>Porthole</t>
  </si>
  <si>
    <t>Group</t>
  </si>
  <si>
    <t>Prefer</t>
  </si>
  <si>
    <t>Female</t>
  </si>
  <si>
    <t>Luxury</t>
  </si>
  <si>
    <t>Suite</t>
  </si>
  <si>
    <t>Family</t>
  </si>
  <si>
    <t>Average</t>
  </si>
  <si>
    <t>Double</t>
  </si>
  <si>
    <t>Bon Voyage</t>
  </si>
  <si>
    <t>Bon Voyage is a fictitious company and meant to bear no resemblance to any existing company. All data and any individuals mentioned are fictitious and have been produced by the MIS171 team</t>
  </si>
  <si>
    <t>Random Sample of 200 booking passengers</t>
  </si>
  <si>
    <t>Variable Name and Description:</t>
  </si>
  <si>
    <t>ID:</t>
  </si>
  <si>
    <t>ID of the passenger making the booking (“Booking Passenger”)</t>
  </si>
  <si>
    <t>Age:</t>
  </si>
  <si>
    <t>Age of Booking Passenger (years)</t>
  </si>
  <si>
    <t>Age Band:</t>
  </si>
  <si>
    <t>Gender:</t>
  </si>
  <si>
    <t>Booking Type:</t>
  </si>
  <si>
    <t>Solo, Double (couple or two friends travelling together), Group, Family</t>
  </si>
  <si>
    <t>Passengers:</t>
  </si>
  <si>
    <t>Number of passengers per booking</t>
  </si>
  <si>
    <t>Cabin:</t>
  </si>
  <si>
    <t>Suite, Luxury, Porthole, Internal</t>
  </si>
  <si>
    <t>Cabin Cost:</t>
  </si>
  <si>
    <t>Side Trips:</t>
  </si>
  <si>
    <t>Spending per passenger on Side Trips</t>
  </si>
  <si>
    <t>Insurance:</t>
  </si>
  <si>
    <t>Spending per passenger on Travel Insurance</t>
  </si>
  <si>
    <t>Spending per passenger on Food and Drink</t>
  </si>
  <si>
    <t>Entertainment:</t>
  </si>
  <si>
    <t>Spending per passenger on Entertainment</t>
  </si>
  <si>
    <t>Spending per passenger on Merchandise</t>
  </si>
  <si>
    <t>Total Spending:</t>
  </si>
  <si>
    <t>Total Spending per passenger</t>
  </si>
  <si>
    <t>Satisfaction rating provided by Booking Passenger (0 - 100 : Lowest to Highest)</t>
  </si>
  <si>
    <t>Q1</t>
  </si>
  <si>
    <t>Q2</t>
  </si>
  <si>
    <t>Q3</t>
  </si>
  <si>
    <t>Q4</t>
  </si>
  <si>
    <t>Std Dev'n</t>
  </si>
  <si>
    <t>C.of Variation</t>
  </si>
  <si>
    <t>Mode</t>
  </si>
  <si>
    <t>Min</t>
  </si>
  <si>
    <t>Q2 (median)</t>
  </si>
  <si>
    <t>Q4 (max)</t>
  </si>
  <si>
    <t>Range</t>
  </si>
  <si>
    <t>IQR</t>
  </si>
  <si>
    <t>Empirical</t>
  </si>
  <si>
    <t>Outlier(s)</t>
  </si>
  <si>
    <t>Lower Fence</t>
  </si>
  <si>
    <t>Upper Fence</t>
  </si>
  <si>
    <t>Tukey</t>
  </si>
  <si>
    <t>Merchandise:</t>
  </si>
  <si>
    <t>Spending Band:</t>
  </si>
  <si>
    <t>Satisfaction:</t>
  </si>
  <si>
    <t>Satisfaction Band:</t>
  </si>
  <si>
    <t>CONCLUSION</t>
  </si>
  <si>
    <t>Young:</t>
  </si>
  <si>
    <t>Core:</t>
  </si>
  <si>
    <t>Prime:</t>
  </si>
  <si>
    <t>Mature:</t>
  </si>
  <si>
    <t>Senior:</t>
  </si>
  <si>
    <r>
      <t xml:space="preserve">I am </t>
    </r>
    <r>
      <rPr>
        <u/>
        <sz val="12"/>
        <color theme="1"/>
        <rFont val="Calibri"/>
        <family val="2"/>
        <scheme val="minor"/>
      </rPr>
      <t>95% confident</t>
    </r>
    <r>
      <rPr>
        <sz val="12"/>
        <color theme="1"/>
        <rFont val="Calibri"/>
        <family val="2"/>
        <scheme val="minor"/>
      </rPr>
      <t xml:space="preserve">, that </t>
    </r>
    <r>
      <rPr>
        <u/>
        <sz val="12"/>
        <color theme="1"/>
        <rFont val="Calibri"/>
        <family val="2"/>
        <scheme val="minor"/>
      </rPr>
      <t>average</t>
    </r>
    <r>
      <rPr>
        <sz val="12"/>
        <color theme="1"/>
        <rFont val="Calibri"/>
        <family val="2"/>
        <scheme val="minor"/>
      </rPr>
      <t xml:space="preserve"> Total Spending…</t>
    </r>
  </si>
  <si>
    <t>OUTPUT</t>
  </si>
  <si>
    <t>WORKING</t>
  </si>
  <si>
    <t>Unhappy:</t>
  </si>
  <si>
    <t>Unimpressed:</t>
  </si>
  <si>
    <t>Acceptable:</t>
  </si>
  <si>
    <t>Happy:</t>
  </si>
  <si>
    <t>Delighted:</t>
  </si>
  <si>
    <t>Is there any passenger group (according to Satisfaction Band) that, proportionally, is represented more (or less) than the others?</t>
  </si>
  <si>
    <t>Questions</t>
  </si>
  <si>
    <t>Answer</t>
  </si>
  <si>
    <t>3 (a)</t>
  </si>
  <si>
    <t>Solo:</t>
  </si>
  <si>
    <t>Double:</t>
  </si>
  <si>
    <t>Group:</t>
  </si>
  <si>
    <t>Family:</t>
  </si>
  <si>
    <r>
      <t xml:space="preserve">The </t>
    </r>
    <r>
      <rPr>
        <u/>
        <sz val="12"/>
        <rFont val="Calibri"/>
        <family val="2"/>
        <scheme val="minor"/>
      </rPr>
      <t>probability</t>
    </r>
    <r>
      <rPr>
        <sz val="12"/>
        <rFont val="Calibri"/>
        <family val="2"/>
        <scheme val="minor"/>
      </rPr>
      <t xml:space="preserve"> that Total Spending (per passenger) is </t>
    </r>
    <r>
      <rPr>
        <u/>
        <sz val="12"/>
        <rFont val="Calibri"/>
        <family val="2"/>
        <scheme val="minor"/>
      </rPr>
      <t>between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$2,500</t>
    </r>
    <r>
      <rPr>
        <sz val="12"/>
        <rFont val="Calibri"/>
        <family val="2"/>
        <scheme val="minor"/>
      </rPr>
      <t xml:space="preserve"> and </t>
    </r>
    <r>
      <rPr>
        <b/>
        <sz val="12"/>
        <rFont val="Calibri"/>
        <family val="2"/>
        <scheme val="minor"/>
      </rPr>
      <t>$3,500</t>
    </r>
    <r>
      <rPr>
        <sz val="12"/>
        <rFont val="Calibri"/>
        <family val="2"/>
        <scheme val="minor"/>
      </rPr>
      <t xml:space="preserve"> per passenger is…</t>
    </r>
  </si>
  <si>
    <t>3 (b)</t>
  </si>
  <si>
    <r>
      <t xml:space="preserve">The </t>
    </r>
    <r>
      <rPr>
        <u/>
        <sz val="11"/>
        <color theme="1"/>
        <rFont val="Calibri"/>
        <family val="2"/>
        <scheme val="minor"/>
      </rPr>
      <t>Satisfaction Rating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top 40%</t>
    </r>
    <r>
      <rPr>
        <sz val="11"/>
        <color theme="1"/>
        <rFont val="Calibri"/>
        <family val="2"/>
        <scheme val="minor"/>
      </rPr>
      <t xml:space="preserve"> is…</t>
    </r>
  </si>
  <si>
    <t>Top 40%</t>
  </si>
  <si>
    <t>4(a)</t>
  </si>
  <si>
    <t>4(b)</t>
  </si>
  <si>
    <t>Female:</t>
  </si>
  <si>
    <t>Male:</t>
  </si>
  <si>
    <t>Prefer Not to Say:</t>
  </si>
  <si>
    <r>
      <t xml:space="preserve">At a </t>
    </r>
    <r>
      <rPr>
        <u/>
        <sz val="12"/>
        <color theme="1"/>
        <rFont val="Calibri"/>
        <family val="2"/>
        <scheme val="minor"/>
      </rPr>
      <t>5% Level of Significance</t>
    </r>
    <r>
      <rPr>
        <sz val="12"/>
        <color theme="1"/>
        <rFont val="Calibri"/>
        <family val="2"/>
        <scheme val="minor"/>
      </rPr>
      <t>…</t>
    </r>
  </si>
  <si>
    <t>CEO's DASHBOARD</t>
  </si>
  <si>
    <t>Use this spreadsheet for additional analysis for your Report, or for the Dashboard.</t>
  </si>
  <si>
    <t>Note: This tab will not be marked</t>
  </si>
  <si>
    <t>Q.3(b) Satisfaction Rating ?</t>
  </si>
  <si>
    <t>Gender of passenger makingthe booking: Male, Female, or Other/Prefer Not to Disclose</t>
  </si>
  <si>
    <t>Children:</t>
  </si>
  <si>
    <t>Number of children per booking (included in Passengers)</t>
  </si>
  <si>
    <t>Cost per passenger on Cabin (included in Total Spending)</t>
  </si>
  <si>
    <t xml:space="preserve">Budget (&lt;$2,500pp), Medium ($2,500 - $3,499pp), High ($3,500 - $4,499pp), Premium (&gt;$4,500pp) </t>
  </si>
  <si>
    <t>What proportion of passengers are most likely to recommend the company or book another cruise?</t>
  </si>
  <si>
    <t>Young (&lt;30 years), Core (30 – 45 years), Prime (46 – 59 years), Mature (60 – 69 years), Senior (70 years or older)</t>
  </si>
  <si>
    <t>Unhappy (&lt;50), Unimpressed (50 – 59), Acceptable (60 – 69), Happy (70 – 79), Delighted (80 or more)</t>
  </si>
  <si>
    <r>
      <t xml:space="preserve">I am </t>
    </r>
    <r>
      <rPr>
        <u/>
        <sz val="11"/>
        <color theme="1"/>
        <rFont val="Calibri"/>
        <family val="2"/>
        <scheme val="minor"/>
      </rPr>
      <t>95% confident</t>
    </r>
    <r>
      <rPr>
        <sz val="11"/>
        <color theme="1"/>
        <rFont val="Calibri"/>
        <family val="2"/>
        <scheme val="minor"/>
      </rPr>
      <t xml:space="preserve">, that the </t>
    </r>
    <r>
      <rPr>
        <u/>
        <sz val="11"/>
        <color theme="1"/>
        <rFont val="Calibri"/>
        <family val="2"/>
        <scheme val="minor"/>
      </rPr>
      <t>proportion</t>
    </r>
    <r>
      <rPr>
        <sz val="11"/>
        <color theme="1"/>
        <rFont val="Calibri"/>
        <family val="2"/>
        <scheme val="minor"/>
      </rPr>
      <t xml:space="preserve"> of all (total population) passengers rating their cruise experience as </t>
    </r>
    <r>
      <rPr>
        <b/>
        <sz val="11"/>
        <color theme="1"/>
        <rFont val="Calibri"/>
        <family val="2"/>
        <scheme val="minor"/>
      </rPr>
      <t>UNHAPPY</t>
    </r>
    <r>
      <rPr>
        <sz val="11"/>
        <color theme="1"/>
        <rFont val="Calibri"/>
        <family val="2"/>
        <scheme val="minor"/>
      </rPr>
      <t xml:space="preserve"> is between</t>
    </r>
  </si>
  <si>
    <r>
      <t xml:space="preserve">I am </t>
    </r>
    <r>
      <rPr>
        <u/>
        <sz val="11"/>
        <color theme="1"/>
        <rFont val="Calibri"/>
        <family val="2"/>
        <scheme val="minor"/>
      </rPr>
      <t>95% confident</t>
    </r>
    <r>
      <rPr>
        <sz val="11"/>
        <color theme="1"/>
        <rFont val="Calibri"/>
        <family val="2"/>
        <scheme val="minor"/>
      </rPr>
      <t xml:space="preserve">, that the proportion of all (total population) passengers rating their cruise experience as </t>
    </r>
    <r>
      <rPr>
        <b/>
        <sz val="11"/>
        <color theme="1"/>
        <rFont val="Calibri"/>
        <family val="2"/>
        <scheme val="minor"/>
      </rPr>
      <t>UNIMPRESSED</t>
    </r>
    <r>
      <rPr>
        <sz val="11"/>
        <color theme="1"/>
        <rFont val="Calibri"/>
        <family val="2"/>
        <scheme val="minor"/>
      </rPr>
      <t xml:space="preserve"> is between</t>
    </r>
  </si>
  <si>
    <r>
      <t xml:space="preserve">I am </t>
    </r>
    <r>
      <rPr>
        <u/>
        <sz val="11"/>
        <color theme="1"/>
        <rFont val="Calibri"/>
        <family val="2"/>
        <scheme val="minor"/>
      </rPr>
      <t>95% confident</t>
    </r>
    <r>
      <rPr>
        <sz val="11"/>
        <color theme="1"/>
        <rFont val="Calibri"/>
        <family val="2"/>
        <scheme val="minor"/>
      </rPr>
      <t xml:space="preserve">, that the proportion of all (total population) passengers rating their cruise experience as </t>
    </r>
    <r>
      <rPr>
        <b/>
        <sz val="11"/>
        <color theme="1"/>
        <rFont val="Calibri"/>
        <family val="2"/>
        <scheme val="minor"/>
      </rPr>
      <t>ACCEPTABLE</t>
    </r>
    <r>
      <rPr>
        <sz val="11"/>
        <color theme="1"/>
        <rFont val="Calibri"/>
        <family val="2"/>
        <scheme val="minor"/>
      </rPr>
      <t xml:space="preserve"> is between</t>
    </r>
  </si>
  <si>
    <r>
      <t xml:space="preserve">I am </t>
    </r>
    <r>
      <rPr>
        <u/>
        <sz val="11"/>
        <color theme="1"/>
        <rFont val="Calibri"/>
        <family val="2"/>
        <scheme val="minor"/>
      </rPr>
      <t>95% confident</t>
    </r>
    <r>
      <rPr>
        <sz val="11"/>
        <color theme="1"/>
        <rFont val="Calibri"/>
        <family val="2"/>
        <scheme val="minor"/>
      </rPr>
      <t xml:space="preserve">, that the proportion of all (total population) passengers rating their cruise experience as </t>
    </r>
    <r>
      <rPr>
        <b/>
        <sz val="11"/>
        <color theme="1"/>
        <rFont val="Calibri"/>
        <family val="2"/>
        <scheme val="minor"/>
      </rPr>
      <t>HAPPY</t>
    </r>
    <r>
      <rPr>
        <sz val="11"/>
        <color theme="1"/>
        <rFont val="Calibri"/>
        <family val="2"/>
        <scheme val="minor"/>
      </rPr>
      <t xml:space="preserve"> is between</t>
    </r>
  </si>
  <si>
    <r>
      <t xml:space="preserve">I am </t>
    </r>
    <r>
      <rPr>
        <u/>
        <sz val="11"/>
        <color theme="1"/>
        <rFont val="Calibri"/>
        <family val="2"/>
        <scheme val="minor"/>
      </rPr>
      <t>95% confident</t>
    </r>
    <r>
      <rPr>
        <sz val="11"/>
        <color theme="1"/>
        <rFont val="Calibri"/>
        <family val="2"/>
        <scheme val="minor"/>
      </rPr>
      <t xml:space="preserve">, that the proportion of all (total population) passengers rating their cruise experience as </t>
    </r>
    <r>
      <rPr>
        <b/>
        <sz val="11"/>
        <color theme="1"/>
        <rFont val="Calibri"/>
        <family val="2"/>
        <scheme val="minor"/>
      </rPr>
      <t>DELIGHTED</t>
    </r>
    <r>
      <rPr>
        <sz val="11"/>
        <color theme="1"/>
        <rFont val="Calibri"/>
        <family val="2"/>
        <scheme val="minor"/>
      </rPr>
      <t xml:space="preserve"> is between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</si>
</sst>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\-&quot;$&quot;#,##0.00"/>
    <numFmt numFmtId="165" formatCode="#,##0.0"/>
    <numFmt numFmtId="166" formatCode="#,##0.0000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2" fillId="0" borderId="1" xfId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center" vertical="center"/>
    </xf>
    <xf numFmtId="4" fontId="6" fillId="0" borderId="8" xfId="0" applyNumberFormat="1" applyFont="1" applyBorder="1" applyAlignment="1">
      <alignment horizontal="center" vertical="center"/>
    </xf>
    <xf numFmtId="4" fontId="6" fillId="0" borderId="12" xfId="0" applyNumberFormat="1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6" fillId="0" borderId="11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4" fontId="16" fillId="0" borderId="1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2" xfId="2" applyAlignment="1">
      <alignment horizontal="left" vertical="center"/>
    </xf>
    <xf numFmtId="4" fontId="16" fillId="0" borderId="15" xfId="0" applyNumberFormat="1" applyFont="1" applyBorder="1" applyAlignment="1">
      <alignment horizontal="center" vertical="center"/>
    </xf>
    <xf numFmtId="4" fontId="16" fillId="0" borderId="17" xfId="0" applyNumberFormat="1" applyFont="1" applyBorder="1" applyAlignment="1">
      <alignment horizontal="center" vertical="center"/>
    </xf>
    <xf numFmtId="4" fontId="16" fillId="0" borderId="16" xfId="0" applyNumberFormat="1" applyFont="1" applyBorder="1" applyAlignment="1">
      <alignment horizontal="center" vertic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Satisfaction Rating</a:t>
            </a:r>
          </a:p>
        </c:rich>
      </c:tx>
      <c:layout>
        <c:manualLayout>
          <c:xMode val="edge"/>
          <c:yMode val="edge"/>
          <c:x val="0.14018801235572351"/>
          <c:y val="0.10770854450683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88888888888888E-2"/>
          <c:y val="4.8750000000000009E-2"/>
          <c:w val="0.91355555555555557"/>
          <c:h val="0.84385061242344694"/>
        </c:manualLayout>
      </c:layout>
      <c:scatterChart>
        <c:scatterStyle val="smoothMarker"/>
        <c:varyColors val="0"/>
        <c:ser>
          <c:idx val="2"/>
          <c:order val="0"/>
          <c:spPr>
            <a:ln w="12700" cap="rnd">
              <a:solidFill>
                <a:schemeClr val="accent3"/>
              </a:solidFill>
              <a:round/>
            </a:ln>
            <a:effectLst>
              <a:glow rad="127000">
                <a:schemeClr val="accent1">
                  <a:lumMod val="20000"/>
                  <a:lumOff val="80000"/>
                  <a:alpha val="50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67"/>
              <c:pt idx="0">
                <c:v>-59</c:v>
              </c:pt>
              <c:pt idx="1">
                <c:v>-57.5</c:v>
              </c:pt>
              <c:pt idx="2">
                <c:v>-56</c:v>
              </c:pt>
              <c:pt idx="3">
                <c:v>-54.5</c:v>
              </c:pt>
              <c:pt idx="4">
                <c:v>-53</c:v>
              </c:pt>
              <c:pt idx="5">
                <c:v>-51.5</c:v>
              </c:pt>
              <c:pt idx="6">
                <c:v>-50</c:v>
              </c:pt>
              <c:pt idx="7">
                <c:v>-48.5</c:v>
              </c:pt>
              <c:pt idx="8">
                <c:v>-47</c:v>
              </c:pt>
              <c:pt idx="9">
                <c:v>-45.5</c:v>
              </c:pt>
              <c:pt idx="10">
                <c:v>-44</c:v>
              </c:pt>
              <c:pt idx="11">
                <c:v>-42.5</c:v>
              </c:pt>
              <c:pt idx="12">
                <c:v>-41</c:v>
              </c:pt>
              <c:pt idx="13">
                <c:v>-39.5</c:v>
              </c:pt>
              <c:pt idx="14">
                <c:v>-38</c:v>
              </c:pt>
              <c:pt idx="15">
                <c:v>-36.5</c:v>
              </c:pt>
              <c:pt idx="16">
                <c:v>-35</c:v>
              </c:pt>
              <c:pt idx="17">
                <c:v>-33.5</c:v>
              </c:pt>
              <c:pt idx="18">
                <c:v>-32</c:v>
              </c:pt>
              <c:pt idx="19">
                <c:v>-30.5</c:v>
              </c:pt>
              <c:pt idx="20">
                <c:v>-29</c:v>
              </c:pt>
              <c:pt idx="21">
                <c:v>-27.5</c:v>
              </c:pt>
              <c:pt idx="22">
                <c:v>-26</c:v>
              </c:pt>
              <c:pt idx="23">
                <c:v>-24.5</c:v>
              </c:pt>
              <c:pt idx="24">
                <c:v>-23</c:v>
              </c:pt>
              <c:pt idx="25">
                <c:v>-21.5</c:v>
              </c:pt>
              <c:pt idx="26">
                <c:v>-20</c:v>
              </c:pt>
              <c:pt idx="27">
                <c:v>-18.5</c:v>
              </c:pt>
              <c:pt idx="28">
                <c:v>-17</c:v>
              </c:pt>
              <c:pt idx="29">
                <c:v>-15.5</c:v>
              </c:pt>
              <c:pt idx="30">
                <c:v>-14</c:v>
              </c:pt>
              <c:pt idx="31">
                <c:v>-12.5</c:v>
              </c:pt>
              <c:pt idx="32">
                <c:v>-11</c:v>
              </c:pt>
              <c:pt idx="33">
                <c:v>-9.5</c:v>
              </c:pt>
              <c:pt idx="34">
                <c:v>-8</c:v>
              </c:pt>
              <c:pt idx="35">
                <c:v>-6.5</c:v>
              </c:pt>
              <c:pt idx="36">
                <c:v>-5</c:v>
              </c:pt>
              <c:pt idx="37">
                <c:v>-3.5</c:v>
              </c:pt>
              <c:pt idx="38">
                <c:v>-2</c:v>
              </c:pt>
              <c:pt idx="39">
                <c:v>-0.5</c:v>
              </c:pt>
              <c:pt idx="40">
                <c:v>1</c:v>
              </c:pt>
              <c:pt idx="41">
                <c:v>2.5</c:v>
              </c:pt>
              <c:pt idx="42">
                <c:v>4</c:v>
              </c:pt>
              <c:pt idx="43">
                <c:v>5.5</c:v>
              </c:pt>
              <c:pt idx="44">
                <c:v>7</c:v>
              </c:pt>
              <c:pt idx="45">
                <c:v>8.5</c:v>
              </c:pt>
              <c:pt idx="46">
                <c:v>10</c:v>
              </c:pt>
              <c:pt idx="47">
                <c:v>11.5</c:v>
              </c:pt>
              <c:pt idx="48">
                <c:v>13</c:v>
              </c:pt>
              <c:pt idx="49">
                <c:v>14.5</c:v>
              </c:pt>
              <c:pt idx="50">
                <c:v>16</c:v>
              </c:pt>
              <c:pt idx="51">
                <c:v>17.5</c:v>
              </c:pt>
              <c:pt idx="52">
                <c:v>19</c:v>
              </c:pt>
              <c:pt idx="53">
                <c:v>20.5</c:v>
              </c:pt>
              <c:pt idx="54">
                <c:v>22</c:v>
              </c:pt>
              <c:pt idx="55">
                <c:v>23.5</c:v>
              </c:pt>
              <c:pt idx="56">
                <c:v>25</c:v>
              </c:pt>
              <c:pt idx="57">
                <c:v>26.5</c:v>
              </c:pt>
              <c:pt idx="58">
                <c:v>28</c:v>
              </c:pt>
              <c:pt idx="59">
                <c:v>29.5</c:v>
              </c:pt>
              <c:pt idx="60">
                <c:v>31</c:v>
              </c:pt>
              <c:pt idx="61">
                <c:v>32.5</c:v>
              </c:pt>
              <c:pt idx="62">
                <c:v>34</c:v>
              </c:pt>
              <c:pt idx="63">
                <c:v>35.5</c:v>
              </c:pt>
              <c:pt idx="64">
                <c:v>37</c:v>
              </c:pt>
              <c:pt idx="65">
                <c:v>38.5</c:v>
              </c:pt>
              <c:pt idx="66">
                <c:v>40</c:v>
              </c:pt>
              <c:pt idx="67">
                <c:v>41.5</c:v>
              </c:pt>
              <c:pt idx="68">
                <c:v>43</c:v>
              </c:pt>
              <c:pt idx="69">
                <c:v>44.5</c:v>
              </c:pt>
              <c:pt idx="70">
                <c:v>46</c:v>
              </c:pt>
              <c:pt idx="71">
                <c:v>47.5</c:v>
              </c:pt>
              <c:pt idx="72">
                <c:v>49</c:v>
              </c:pt>
              <c:pt idx="73">
                <c:v>50.5</c:v>
              </c:pt>
              <c:pt idx="74">
                <c:v>52</c:v>
              </c:pt>
              <c:pt idx="75">
                <c:v>53.5</c:v>
              </c:pt>
              <c:pt idx="76">
                <c:v>55</c:v>
              </c:pt>
              <c:pt idx="77">
                <c:v>56.5</c:v>
              </c:pt>
              <c:pt idx="78">
                <c:v>58</c:v>
              </c:pt>
              <c:pt idx="79">
                <c:v>59.5</c:v>
              </c:pt>
              <c:pt idx="80">
                <c:v>61</c:v>
              </c:pt>
              <c:pt idx="81">
                <c:v>62.5</c:v>
              </c:pt>
              <c:pt idx="82">
                <c:v>64</c:v>
              </c:pt>
              <c:pt idx="83">
                <c:v>65.5</c:v>
              </c:pt>
              <c:pt idx="84">
                <c:v>67</c:v>
              </c:pt>
              <c:pt idx="85">
                <c:v>68.5</c:v>
              </c:pt>
              <c:pt idx="86">
                <c:v>70</c:v>
              </c:pt>
              <c:pt idx="87">
                <c:v>71.5</c:v>
              </c:pt>
              <c:pt idx="88">
                <c:v>73</c:v>
              </c:pt>
              <c:pt idx="89">
                <c:v>74.5</c:v>
              </c:pt>
              <c:pt idx="90">
                <c:v>76</c:v>
              </c:pt>
              <c:pt idx="91">
                <c:v>77.5</c:v>
              </c:pt>
              <c:pt idx="92">
                <c:v>79</c:v>
              </c:pt>
              <c:pt idx="93">
                <c:v>80.5</c:v>
              </c:pt>
              <c:pt idx="94">
                <c:v>82</c:v>
              </c:pt>
              <c:pt idx="95">
                <c:v>83.5</c:v>
              </c:pt>
              <c:pt idx="96">
                <c:v>85</c:v>
              </c:pt>
              <c:pt idx="97">
                <c:v>86.5</c:v>
              </c:pt>
              <c:pt idx="98">
                <c:v>88</c:v>
              </c:pt>
              <c:pt idx="99">
                <c:v>89.5</c:v>
              </c:pt>
              <c:pt idx="100">
                <c:v>91</c:v>
              </c:pt>
              <c:pt idx="101">
                <c:v>92.5</c:v>
              </c:pt>
              <c:pt idx="102">
                <c:v>94</c:v>
              </c:pt>
              <c:pt idx="103">
                <c:v>95.5</c:v>
              </c:pt>
              <c:pt idx="104">
                <c:v>97</c:v>
              </c:pt>
              <c:pt idx="105">
                <c:v>98.5</c:v>
              </c:pt>
              <c:pt idx="106">
                <c:v>100</c:v>
              </c:pt>
              <c:pt idx="107">
                <c:v>101.5</c:v>
              </c:pt>
              <c:pt idx="108">
                <c:v>103</c:v>
              </c:pt>
              <c:pt idx="109">
                <c:v>104.5</c:v>
              </c:pt>
              <c:pt idx="110">
                <c:v>106</c:v>
              </c:pt>
              <c:pt idx="111">
                <c:v>107.5</c:v>
              </c:pt>
              <c:pt idx="112">
                <c:v>109</c:v>
              </c:pt>
              <c:pt idx="113">
                <c:v>110.5</c:v>
              </c:pt>
              <c:pt idx="114">
                <c:v>112</c:v>
              </c:pt>
              <c:pt idx="115">
                <c:v>113.5</c:v>
              </c:pt>
              <c:pt idx="116">
                <c:v>115</c:v>
              </c:pt>
              <c:pt idx="117">
                <c:v>116.5</c:v>
              </c:pt>
              <c:pt idx="118">
                <c:v>118</c:v>
              </c:pt>
              <c:pt idx="119">
                <c:v>119.5</c:v>
              </c:pt>
              <c:pt idx="120">
                <c:v>121</c:v>
              </c:pt>
              <c:pt idx="121">
                <c:v>122.5</c:v>
              </c:pt>
              <c:pt idx="122">
                <c:v>124</c:v>
              </c:pt>
              <c:pt idx="123">
                <c:v>125.5</c:v>
              </c:pt>
              <c:pt idx="124">
                <c:v>127</c:v>
              </c:pt>
              <c:pt idx="125">
                <c:v>128.5</c:v>
              </c:pt>
              <c:pt idx="126">
                <c:v>130</c:v>
              </c:pt>
              <c:pt idx="127">
                <c:v>131.5</c:v>
              </c:pt>
              <c:pt idx="128">
                <c:v>133</c:v>
              </c:pt>
              <c:pt idx="129">
                <c:v>134.5</c:v>
              </c:pt>
              <c:pt idx="130">
                <c:v>136</c:v>
              </c:pt>
              <c:pt idx="131">
                <c:v>137.5</c:v>
              </c:pt>
              <c:pt idx="132">
                <c:v>139</c:v>
              </c:pt>
              <c:pt idx="133">
                <c:v>140.5</c:v>
              </c:pt>
              <c:pt idx="134">
                <c:v>142</c:v>
              </c:pt>
              <c:pt idx="135">
                <c:v>143.5</c:v>
              </c:pt>
              <c:pt idx="136">
                <c:v>145</c:v>
              </c:pt>
              <c:pt idx="137">
                <c:v>146.5</c:v>
              </c:pt>
              <c:pt idx="138">
                <c:v>148</c:v>
              </c:pt>
              <c:pt idx="139">
                <c:v>149.5</c:v>
              </c:pt>
              <c:pt idx="140">
                <c:v>151</c:v>
              </c:pt>
              <c:pt idx="141">
                <c:v>152.5</c:v>
              </c:pt>
              <c:pt idx="142">
                <c:v>154</c:v>
              </c:pt>
              <c:pt idx="143">
                <c:v>155.5</c:v>
              </c:pt>
              <c:pt idx="144">
                <c:v>157</c:v>
              </c:pt>
              <c:pt idx="145">
                <c:v>158.5</c:v>
              </c:pt>
              <c:pt idx="146">
                <c:v>160</c:v>
              </c:pt>
              <c:pt idx="147">
                <c:v>161.5</c:v>
              </c:pt>
              <c:pt idx="148">
                <c:v>163</c:v>
              </c:pt>
              <c:pt idx="149">
                <c:v>164.5</c:v>
              </c:pt>
              <c:pt idx="150">
                <c:v>166</c:v>
              </c:pt>
              <c:pt idx="151">
                <c:v>167.5</c:v>
              </c:pt>
              <c:pt idx="152">
                <c:v>169</c:v>
              </c:pt>
              <c:pt idx="153">
                <c:v>170.5</c:v>
              </c:pt>
              <c:pt idx="154">
                <c:v>172</c:v>
              </c:pt>
              <c:pt idx="155">
                <c:v>173.5</c:v>
              </c:pt>
              <c:pt idx="156">
                <c:v>175</c:v>
              </c:pt>
              <c:pt idx="157">
                <c:v>176.5</c:v>
              </c:pt>
              <c:pt idx="158">
                <c:v>178</c:v>
              </c:pt>
              <c:pt idx="159">
                <c:v>179.5</c:v>
              </c:pt>
              <c:pt idx="160">
                <c:v>181</c:v>
              </c:pt>
              <c:pt idx="161">
                <c:v>182.5</c:v>
              </c:pt>
              <c:pt idx="162">
                <c:v>184</c:v>
              </c:pt>
              <c:pt idx="163">
                <c:v>185.5</c:v>
              </c:pt>
              <c:pt idx="164">
                <c:v>187</c:v>
              </c:pt>
              <c:pt idx="165">
                <c:v>188.5</c:v>
              </c:pt>
              <c:pt idx="166">
                <c:v>190</c:v>
              </c:pt>
            </c:numLit>
          </c:xVal>
          <c:yVal>
            <c:numLit>
              <c:formatCode>General</c:formatCode>
              <c:ptCount val="167"/>
              <c:pt idx="0">
                <c:v>2.3153084990441386E-18</c:v>
              </c:pt>
              <c:pt idx="1">
                <c:v>5.4441570877797E-18</c:v>
              </c:pt>
              <c:pt idx="2">
                <c:v>1.2673876919386426E-17</c:v>
              </c:pt>
              <c:pt idx="3">
                <c:v>2.9210929570062175E-17</c:v>
              </c:pt>
              <c:pt idx="4">
                <c:v>6.665585832331453E-17</c:v>
              </c:pt>
              <c:pt idx="5">
                <c:v>1.505872935436202E-16</c:v>
              </c:pt>
              <c:pt idx="6">
                <c:v>3.3681807223579285E-16</c:v>
              </c:pt>
              <c:pt idx="7">
                <c:v>7.4586374762345434E-16</c:v>
              </c:pt>
              <c:pt idx="8">
                <c:v>1.6352368571309548E-15</c:v>
              </c:pt>
              <c:pt idx="9">
                <c:v>3.5494322481686284E-15</c:v>
              </c:pt>
              <c:pt idx="10">
                <c:v>7.6277099345342465E-15</c:v>
              </c:pt>
              <c:pt idx="11">
                <c:v>1.6228803553526732E-14</c:v>
              </c:pt>
              <c:pt idx="12">
                <c:v>3.4185024245311088E-14</c:v>
              </c:pt>
              <c:pt idx="13">
                <c:v>7.1292252476944271E-14</c:v>
              </c:pt>
              <c:pt idx="14">
                <c:v>1.4719933087580928E-13</c:v>
              </c:pt>
              <c:pt idx="15">
                <c:v>3.0090291181370119E-13</c:v>
              </c:pt>
              <c:pt idx="16">
                <c:v>6.0898136055763964E-13</c:v>
              </c:pt>
              <c:pt idx="17">
                <c:v>1.2202214780103809E-12</c:v>
              </c:pt>
              <c:pt idx="18">
                <c:v>2.4206410011945339E-12</c:v>
              </c:pt>
              <c:pt idx="19">
                <c:v>4.7542187493307168E-12</c:v>
              </c:pt>
              <c:pt idx="20">
                <c:v>9.2445332944354477E-12</c:v>
              </c:pt>
              <c:pt idx="21">
                <c:v>1.7797044098419015E-11</c:v>
              </c:pt>
              <c:pt idx="22">
                <c:v>3.392093521096693E-11</c:v>
              </c:pt>
              <c:pt idx="23">
                <c:v>6.4009555802082236E-11</c:v>
              </c:pt>
              <c:pt idx="24">
                <c:v>1.1958559386427197E-10</c:v>
              </c:pt>
              <c:pt idx="25">
                <c:v>2.2119228290315366E-10</c:v>
              </c:pt>
              <c:pt idx="26">
                <c:v>4.0505885665488572E-10</c:v>
              </c:pt>
              <c:pt idx="27">
                <c:v>7.343842416454872E-10</c:v>
              </c:pt>
              <c:pt idx="28">
                <c:v>1.3182130937496449E-9</c:v>
              </c:pt>
              <c:pt idx="29">
                <c:v>2.342636729880289E-9</c:v>
              </c:pt>
              <c:pt idx="30">
                <c:v>4.1217470001105717E-9</c:v>
              </c:pt>
              <c:pt idx="31">
                <c:v>7.1798400283621843E-9</c:v>
              </c:pt>
              <c:pt idx="32">
                <c:v>1.2382412297035264E-8</c:v>
              </c:pt>
              <c:pt idx="33">
                <c:v>2.1142328111439837E-8</c:v>
              </c:pt>
              <c:pt idx="34">
                <c:v>3.5740235631317432E-8</c:v>
              </c:pt>
              <c:pt idx="35">
                <c:v>5.9816234415888915E-8</c:v>
              </c:pt>
              <c:pt idx="36">
                <c:v>9.9114634315619862E-8</c:v>
              </c:pt>
              <c:pt idx="37">
                <c:v>1.6259738305955682E-7</c:v>
              </c:pt>
              <c:pt idx="38">
                <c:v>2.6408660606880502E-7</c:v>
              </c:pt>
              <c:pt idx="39">
                <c:v>4.2465501192447262E-7</c:v>
              </c:pt>
              <c:pt idx="40">
                <c:v>6.7605680436578396E-7</c:v>
              </c:pt>
              <c:pt idx="41">
                <c:v>1.065582740460365E-6</c:v>
              </c:pt>
              <c:pt idx="42">
                <c:v>1.6628314193369024E-6</c:v>
              </c:pt>
              <c:pt idx="43">
                <c:v>2.5690131161391417E-6</c:v>
              </c:pt>
              <c:pt idx="44">
                <c:v>3.92953785043599E-6</c:v>
              </c:pt>
              <c:pt idx="45">
                <c:v>5.9507771451421951E-6</c:v>
              </c:pt>
              <c:pt idx="46">
                <c:v>8.9220150509923572E-6</c:v>
              </c:pt>
              <c:pt idx="47">
                <c:v>1.3243698092851514E-5</c:v>
              </c:pt>
              <c:pt idx="48">
                <c:v>1.9463128386097353E-5</c:v>
              </c:pt>
              <c:pt idx="49">
                <c:v>2.8318684703383427E-5</c:v>
              </c:pt>
              <c:pt idx="50">
                <c:v>4.0793462007584798E-5</c:v>
              </c:pt>
              <c:pt idx="51">
                <c:v>5.8178846336384002E-5</c:v>
              </c:pt>
              <c:pt idx="52">
                <c:v>8.2147944564867997E-5</c:v>
              </c:pt>
              <c:pt idx="53">
                <c:v>1.148379292702454E-4</c:v>
              </c:pt>
              <c:pt idx="54">
                <c:v>1.5893921343098936E-4</c:v>
              </c:pt>
              <c:pt idx="55">
                <c:v>2.1778793707999457E-4</c:v>
              </c:pt>
              <c:pt idx="56">
                <c:v>2.9545656079586714E-4</c:v>
              </c:pt>
              <c:pt idx="57">
                <c:v>3.9683549465172361E-4</c:v>
              </c:pt>
              <c:pt idx="58">
                <c:v>5.2769677219866452E-4</c:v>
              </c:pt>
              <c:pt idx="59">
                <c:v>6.9472898762817275E-4</c:v>
              </c:pt>
              <c:pt idx="60">
                <c:v>9.0553128224570749E-4</c:v>
              </c:pt>
              <c:pt idx="61">
                <c:v>1.1685533662379028E-3</c:v>
              </c:pt>
              <c:pt idx="62">
                <c:v>1.49296868632286E-3</c:v>
              </c:pt>
              <c:pt idx="63">
                <c:v>1.8884691827734123E-3</c:v>
              </c:pt>
              <c:pt idx="64">
                <c:v>2.3649728564154281E-3</c:v>
              </c:pt>
              <c:pt idx="65">
                <c:v>2.9322397320284796E-3</c:v>
              </c:pt>
              <c:pt idx="66">
                <c:v>3.5993977675458709E-3</c:v>
              </c:pt>
              <c:pt idx="67">
                <c:v>4.3743876516451063E-3</c:v>
              </c:pt>
              <c:pt idx="68">
                <c:v>5.2633438867262768E-3</c:v>
              </c:pt>
              <c:pt idx="69">
                <c:v>6.2699384917924627E-3</c:v>
              </c:pt>
              <c:pt idx="70">
                <c:v>7.3947223119637025E-3</c:v>
              </c:pt>
              <c:pt idx="71">
                <c:v>8.6345063777261161E-3</c:v>
              </c:pt>
              <c:pt idx="72">
                <c:v>9.9818310423829913E-3</c:v>
              </c:pt>
              <c:pt idx="73">
                <c:v>1.1424572803187157E-2</c:v>
              </c:pt>
              <c:pt idx="74">
                <c:v>1.2945736998880863E-2</c:v>
              </c:pt>
              <c:pt idx="75">
                <c:v>1.4523478468836703E-2</c:v>
              </c:pt>
              <c:pt idx="76">
                <c:v>1.613138163460956E-2</c:v>
              </c:pt>
              <c:pt idx="77">
                <c:v>1.7739016659916989E-2</c:v>
              </c:pt>
              <c:pt idx="78">
                <c:v>1.9312770184098847E-2</c:v>
              </c:pt>
              <c:pt idx="79">
                <c:v>2.0816928891117418E-2</c:v>
              </c:pt>
              <c:pt idx="80">
                <c:v>2.2214973526119976E-2</c:v>
              </c:pt>
              <c:pt idx="81">
                <c:v>2.3471021784286634E-2</c:v>
              </c:pt>
              <c:pt idx="82">
                <c:v>2.4551342686888224E-2</c:v>
              </c:pt>
              <c:pt idx="83">
                <c:v>2.5425854364034946E-2</c:v>
              </c:pt>
              <c:pt idx="84">
                <c:v>2.6069512931697059E-2</c:v>
              </c:pt>
              <c:pt idx="85">
                <c:v>2.6463503165134118E-2</c:v>
              </c:pt>
              <c:pt idx="86">
                <c:v>2.6596152026762181E-2</c:v>
              </c:pt>
              <c:pt idx="87">
                <c:v>2.6463503165134118E-2</c:v>
              </c:pt>
              <c:pt idx="88">
                <c:v>2.6069512931697059E-2</c:v>
              </c:pt>
              <c:pt idx="89">
                <c:v>2.5425854364034946E-2</c:v>
              </c:pt>
              <c:pt idx="90">
                <c:v>2.4551342686888224E-2</c:v>
              </c:pt>
              <c:pt idx="91">
                <c:v>2.3471021784286634E-2</c:v>
              </c:pt>
              <c:pt idx="92">
                <c:v>2.2214973526119976E-2</c:v>
              </c:pt>
              <c:pt idx="93">
                <c:v>2.0816928891117418E-2</c:v>
              </c:pt>
              <c:pt idx="94">
                <c:v>1.9312770184098847E-2</c:v>
              </c:pt>
              <c:pt idx="95">
                <c:v>1.7739016659916989E-2</c:v>
              </c:pt>
              <c:pt idx="96">
                <c:v>1.613138163460956E-2</c:v>
              </c:pt>
              <c:pt idx="97">
                <c:v>1.4523478468836703E-2</c:v>
              </c:pt>
              <c:pt idx="98">
                <c:v>1.2945736998880863E-2</c:v>
              </c:pt>
              <c:pt idx="99">
                <c:v>1.1424572803187157E-2</c:v>
              </c:pt>
              <c:pt idx="100">
                <c:v>9.9818310423829913E-3</c:v>
              </c:pt>
              <c:pt idx="101">
                <c:v>8.6345063777261161E-3</c:v>
              </c:pt>
              <c:pt idx="102">
                <c:v>7.3947223119637025E-3</c:v>
              </c:pt>
              <c:pt idx="103">
                <c:v>6.2699384917924627E-3</c:v>
              </c:pt>
              <c:pt idx="104">
                <c:v>5.2633438867262768E-3</c:v>
              </c:pt>
              <c:pt idx="105">
                <c:v>4.3743876516451063E-3</c:v>
              </c:pt>
              <c:pt idx="106">
                <c:v>3.5993977675458709E-3</c:v>
              </c:pt>
              <c:pt idx="107">
                <c:v>2.9322397320284796E-3</c:v>
              </c:pt>
              <c:pt idx="108">
                <c:v>2.3649728564154281E-3</c:v>
              </c:pt>
              <c:pt idx="109">
                <c:v>1.8884691827734123E-3</c:v>
              </c:pt>
              <c:pt idx="110">
                <c:v>1.49296868632286E-3</c:v>
              </c:pt>
              <c:pt idx="111">
                <c:v>1.1685533662379028E-3</c:v>
              </c:pt>
              <c:pt idx="112">
                <c:v>9.0553128224570749E-4</c:v>
              </c:pt>
              <c:pt idx="113">
                <c:v>6.9472898762817275E-4</c:v>
              </c:pt>
              <c:pt idx="114">
                <c:v>5.2769677219866452E-4</c:v>
              </c:pt>
              <c:pt idx="115">
                <c:v>3.9683549465172361E-4</c:v>
              </c:pt>
              <c:pt idx="116">
                <c:v>2.9545656079586714E-4</c:v>
              </c:pt>
              <c:pt idx="117">
                <c:v>2.1778793707999457E-4</c:v>
              </c:pt>
              <c:pt idx="118">
                <c:v>1.5893921343098936E-4</c:v>
              </c:pt>
              <c:pt idx="119">
                <c:v>1.148379292702454E-4</c:v>
              </c:pt>
              <c:pt idx="120">
                <c:v>8.2147944564867997E-5</c:v>
              </c:pt>
              <c:pt idx="121">
                <c:v>5.8178846336384002E-5</c:v>
              </c:pt>
              <c:pt idx="122">
                <c:v>4.0793462007584798E-5</c:v>
              </c:pt>
              <c:pt idx="123">
                <c:v>2.8318684703383427E-5</c:v>
              </c:pt>
              <c:pt idx="124">
                <c:v>1.9463128386097353E-5</c:v>
              </c:pt>
              <c:pt idx="125">
                <c:v>1.3243698092851514E-5</c:v>
              </c:pt>
              <c:pt idx="126">
                <c:v>8.9220150509923572E-6</c:v>
              </c:pt>
              <c:pt idx="127">
                <c:v>5.9507771451421951E-6</c:v>
              </c:pt>
              <c:pt idx="128">
                <c:v>3.92953785043599E-6</c:v>
              </c:pt>
              <c:pt idx="129">
                <c:v>2.5690131161391417E-6</c:v>
              </c:pt>
              <c:pt idx="130">
                <c:v>1.6628314193369024E-6</c:v>
              </c:pt>
              <c:pt idx="131">
                <c:v>1.065582740460365E-6</c:v>
              </c:pt>
              <c:pt idx="132">
                <c:v>6.7605680436578396E-7</c:v>
              </c:pt>
              <c:pt idx="133">
                <c:v>4.2465501192447262E-7</c:v>
              </c:pt>
              <c:pt idx="134">
                <c:v>2.6408660606880502E-7</c:v>
              </c:pt>
              <c:pt idx="135">
                <c:v>1.6259738305955682E-7</c:v>
              </c:pt>
              <c:pt idx="136">
                <c:v>9.9114634315619862E-8</c:v>
              </c:pt>
              <c:pt idx="137">
                <c:v>5.9816234415888915E-8</c:v>
              </c:pt>
              <c:pt idx="138">
                <c:v>3.5740235631317432E-8</c:v>
              </c:pt>
              <c:pt idx="139">
                <c:v>2.1142328111439837E-8</c:v>
              </c:pt>
              <c:pt idx="140">
                <c:v>1.2382412297035264E-8</c:v>
              </c:pt>
              <c:pt idx="141">
                <c:v>7.1798400283621843E-9</c:v>
              </c:pt>
              <c:pt idx="142">
                <c:v>4.1217470001105717E-9</c:v>
              </c:pt>
              <c:pt idx="143">
                <c:v>2.342636729880289E-9</c:v>
              </c:pt>
              <c:pt idx="144">
                <c:v>1.3182130937496449E-9</c:v>
              </c:pt>
              <c:pt idx="145">
                <c:v>7.343842416454872E-10</c:v>
              </c:pt>
              <c:pt idx="146">
                <c:v>4.0505885665488572E-10</c:v>
              </c:pt>
              <c:pt idx="147">
                <c:v>2.2119228290315366E-10</c:v>
              </c:pt>
              <c:pt idx="148">
                <c:v>1.1958559386427197E-10</c:v>
              </c:pt>
              <c:pt idx="149">
                <c:v>6.4009555802082236E-11</c:v>
              </c:pt>
              <c:pt idx="150">
                <c:v>3.392093521096693E-11</c:v>
              </c:pt>
              <c:pt idx="151">
                <c:v>1.7797044098419015E-11</c:v>
              </c:pt>
              <c:pt idx="152">
                <c:v>9.2445332944354477E-12</c:v>
              </c:pt>
              <c:pt idx="153">
                <c:v>4.7542187493307168E-12</c:v>
              </c:pt>
              <c:pt idx="154">
                <c:v>2.4206410011945339E-12</c:v>
              </c:pt>
              <c:pt idx="155">
                <c:v>1.2202214780103809E-12</c:v>
              </c:pt>
              <c:pt idx="156">
                <c:v>6.0898136055763964E-13</c:v>
              </c:pt>
              <c:pt idx="157">
                <c:v>3.0090291181370119E-13</c:v>
              </c:pt>
              <c:pt idx="158">
                <c:v>1.4719933087580928E-13</c:v>
              </c:pt>
              <c:pt idx="159">
                <c:v>7.1292252476944271E-14</c:v>
              </c:pt>
              <c:pt idx="160">
                <c:v>3.4185024245311088E-14</c:v>
              </c:pt>
              <c:pt idx="161">
                <c:v>1.6228803553526732E-14</c:v>
              </c:pt>
              <c:pt idx="162">
                <c:v>7.6277099345342465E-15</c:v>
              </c:pt>
              <c:pt idx="163">
                <c:v>3.5494322481686284E-15</c:v>
              </c:pt>
              <c:pt idx="164">
                <c:v>1.6352368571309548E-15</c:v>
              </c:pt>
              <c:pt idx="165">
                <c:v>7.4586374762345434E-16</c:v>
              </c:pt>
              <c:pt idx="166">
                <c:v>3.3681807223579285E-16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618-4D30-9F7A-8ADCC58CFCB9}"/>
            </c:ext>
          </c:extLst>
        </c:ser>
        <c:ser>
          <c:idx val="3"/>
          <c:order val="1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5.000000000000001E-2"/>
            <c:spPr>
              <a:noFill/>
              <a:ln w="19050" cap="flat" cmpd="sng" algn="ctr">
                <a:solidFill>
                  <a:schemeClr val="tx2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Lit>
              <c:formatCode>General</c:formatCode>
              <c:ptCount val="167"/>
              <c:pt idx="0">
                <c:v>-59</c:v>
              </c:pt>
              <c:pt idx="1">
                <c:v>-57.5</c:v>
              </c:pt>
              <c:pt idx="2">
                <c:v>-56</c:v>
              </c:pt>
              <c:pt idx="3">
                <c:v>-54.5</c:v>
              </c:pt>
              <c:pt idx="4">
                <c:v>-53</c:v>
              </c:pt>
              <c:pt idx="5">
                <c:v>-51.5</c:v>
              </c:pt>
              <c:pt idx="6">
                <c:v>-50</c:v>
              </c:pt>
              <c:pt idx="7">
                <c:v>-48.5</c:v>
              </c:pt>
              <c:pt idx="8">
                <c:v>-47</c:v>
              </c:pt>
              <c:pt idx="9">
                <c:v>-45.5</c:v>
              </c:pt>
              <c:pt idx="10">
                <c:v>-44</c:v>
              </c:pt>
              <c:pt idx="11">
                <c:v>-42.5</c:v>
              </c:pt>
              <c:pt idx="12">
                <c:v>-41</c:v>
              </c:pt>
              <c:pt idx="13">
                <c:v>-39.5</c:v>
              </c:pt>
              <c:pt idx="14">
                <c:v>-38</c:v>
              </c:pt>
              <c:pt idx="15">
                <c:v>-36.5</c:v>
              </c:pt>
              <c:pt idx="16">
                <c:v>-35</c:v>
              </c:pt>
              <c:pt idx="17">
                <c:v>-33.5</c:v>
              </c:pt>
              <c:pt idx="18">
                <c:v>-32</c:v>
              </c:pt>
              <c:pt idx="19">
                <c:v>-30.5</c:v>
              </c:pt>
              <c:pt idx="20">
                <c:v>-29</c:v>
              </c:pt>
              <c:pt idx="21">
                <c:v>-27.5</c:v>
              </c:pt>
              <c:pt idx="22">
                <c:v>-26</c:v>
              </c:pt>
              <c:pt idx="23">
                <c:v>-24.5</c:v>
              </c:pt>
              <c:pt idx="24">
                <c:v>-23</c:v>
              </c:pt>
              <c:pt idx="25">
                <c:v>-21.5</c:v>
              </c:pt>
              <c:pt idx="26">
                <c:v>-20</c:v>
              </c:pt>
              <c:pt idx="27">
                <c:v>-18.5</c:v>
              </c:pt>
              <c:pt idx="28">
                <c:v>-17</c:v>
              </c:pt>
              <c:pt idx="29">
                <c:v>-15.5</c:v>
              </c:pt>
              <c:pt idx="30">
                <c:v>-14</c:v>
              </c:pt>
              <c:pt idx="31">
                <c:v>-12.5</c:v>
              </c:pt>
              <c:pt idx="32">
                <c:v>-11</c:v>
              </c:pt>
              <c:pt idx="33">
                <c:v>-9.5</c:v>
              </c:pt>
              <c:pt idx="34">
                <c:v>-8</c:v>
              </c:pt>
              <c:pt idx="35">
                <c:v>-6.5</c:v>
              </c:pt>
              <c:pt idx="36">
                <c:v>-5</c:v>
              </c:pt>
              <c:pt idx="37">
                <c:v>-3.5</c:v>
              </c:pt>
              <c:pt idx="38">
                <c:v>-2</c:v>
              </c:pt>
              <c:pt idx="39">
                <c:v>-0.5</c:v>
              </c:pt>
              <c:pt idx="40">
                <c:v>1</c:v>
              </c:pt>
              <c:pt idx="41">
                <c:v>2.5</c:v>
              </c:pt>
              <c:pt idx="42">
                <c:v>4</c:v>
              </c:pt>
              <c:pt idx="43">
                <c:v>5.5</c:v>
              </c:pt>
              <c:pt idx="44">
                <c:v>7</c:v>
              </c:pt>
              <c:pt idx="45">
                <c:v>8.5</c:v>
              </c:pt>
              <c:pt idx="46">
                <c:v>10</c:v>
              </c:pt>
              <c:pt idx="47">
                <c:v>11.5</c:v>
              </c:pt>
              <c:pt idx="48">
                <c:v>13</c:v>
              </c:pt>
              <c:pt idx="49">
                <c:v>14.5</c:v>
              </c:pt>
              <c:pt idx="50">
                <c:v>16</c:v>
              </c:pt>
              <c:pt idx="51">
                <c:v>17.5</c:v>
              </c:pt>
              <c:pt idx="52">
                <c:v>19</c:v>
              </c:pt>
              <c:pt idx="53">
                <c:v>20.5</c:v>
              </c:pt>
              <c:pt idx="54">
                <c:v>22</c:v>
              </c:pt>
              <c:pt idx="55">
                <c:v>23.5</c:v>
              </c:pt>
              <c:pt idx="56">
                <c:v>25</c:v>
              </c:pt>
              <c:pt idx="57">
                <c:v>26.5</c:v>
              </c:pt>
              <c:pt idx="58">
                <c:v>28</c:v>
              </c:pt>
              <c:pt idx="59">
                <c:v>29.5</c:v>
              </c:pt>
              <c:pt idx="60">
                <c:v>31</c:v>
              </c:pt>
              <c:pt idx="61">
                <c:v>32.5</c:v>
              </c:pt>
              <c:pt idx="62">
                <c:v>34</c:v>
              </c:pt>
              <c:pt idx="63">
                <c:v>35.5</c:v>
              </c:pt>
              <c:pt idx="64">
                <c:v>37</c:v>
              </c:pt>
              <c:pt idx="65">
                <c:v>38.5</c:v>
              </c:pt>
              <c:pt idx="66">
                <c:v>40</c:v>
              </c:pt>
              <c:pt idx="67">
                <c:v>41.5</c:v>
              </c:pt>
              <c:pt idx="68">
                <c:v>43</c:v>
              </c:pt>
              <c:pt idx="69">
                <c:v>44.5</c:v>
              </c:pt>
              <c:pt idx="70">
                <c:v>46</c:v>
              </c:pt>
              <c:pt idx="71">
                <c:v>47.5</c:v>
              </c:pt>
              <c:pt idx="72">
                <c:v>49</c:v>
              </c:pt>
              <c:pt idx="73">
                <c:v>50.5</c:v>
              </c:pt>
              <c:pt idx="74">
                <c:v>52</c:v>
              </c:pt>
              <c:pt idx="75">
                <c:v>53.5</c:v>
              </c:pt>
              <c:pt idx="76">
                <c:v>55</c:v>
              </c:pt>
              <c:pt idx="77">
                <c:v>56.5</c:v>
              </c:pt>
              <c:pt idx="78">
                <c:v>58</c:v>
              </c:pt>
              <c:pt idx="79">
                <c:v>59.5</c:v>
              </c:pt>
              <c:pt idx="80">
                <c:v>61</c:v>
              </c:pt>
              <c:pt idx="81">
                <c:v>62.5</c:v>
              </c:pt>
              <c:pt idx="82">
                <c:v>64</c:v>
              </c:pt>
              <c:pt idx="83">
                <c:v>65.5</c:v>
              </c:pt>
              <c:pt idx="84">
                <c:v>67</c:v>
              </c:pt>
              <c:pt idx="85">
                <c:v>68.5</c:v>
              </c:pt>
              <c:pt idx="86">
                <c:v>70</c:v>
              </c:pt>
              <c:pt idx="87">
                <c:v>71.5</c:v>
              </c:pt>
              <c:pt idx="88">
                <c:v>73</c:v>
              </c:pt>
              <c:pt idx="89">
                <c:v>74.5</c:v>
              </c:pt>
              <c:pt idx="90">
                <c:v>76</c:v>
              </c:pt>
              <c:pt idx="91">
                <c:v>77.5</c:v>
              </c:pt>
              <c:pt idx="92">
                <c:v>79</c:v>
              </c:pt>
              <c:pt idx="93">
                <c:v>80.5</c:v>
              </c:pt>
              <c:pt idx="94">
                <c:v>82</c:v>
              </c:pt>
              <c:pt idx="95">
                <c:v>83.5</c:v>
              </c:pt>
              <c:pt idx="96">
                <c:v>85</c:v>
              </c:pt>
              <c:pt idx="97">
                <c:v>86.5</c:v>
              </c:pt>
              <c:pt idx="98">
                <c:v>88</c:v>
              </c:pt>
              <c:pt idx="99">
                <c:v>89.5</c:v>
              </c:pt>
              <c:pt idx="100">
                <c:v>91</c:v>
              </c:pt>
              <c:pt idx="101">
                <c:v>92.5</c:v>
              </c:pt>
              <c:pt idx="102">
                <c:v>94</c:v>
              </c:pt>
              <c:pt idx="103">
                <c:v>95.5</c:v>
              </c:pt>
              <c:pt idx="104">
                <c:v>97</c:v>
              </c:pt>
              <c:pt idx="105">
                <c:v>98.5</c:v>
              </c:pt>
              <c:pt idx="106">
                <c:v>100</c:v>
              </c:pt>
              <c:pt idx="107">
                <c:v>101.5</c:v>
              </c:pt>
              <c:pt idx="108">
                <c:v>103</c:v>
              </c:pt>
              <c:pt idx="109">
                <c:v>104.5</c:v>
              </c:pt>
              <c:pt idx="110">
                <c:v>106</c:v>
              </c:pt>
              <c:pt idx="111">
                <c:v>107.5</c:v>
              </c:pt>
              <c:pt idx="112">
                <c:v>109</c:v>
              </c:pt>
              <c:pt idx="113">
                <c:v>110.5</c:v>
              </c:pt>
              <c:pt idx="114">
                <c:v>112</c:v>
              </c:pt>
              <c:pt idx="115">
                <c:v>113.5</c:v>
              </c:pt>
              <c:pt idx="116">
                <c:v>115</c:v>
              </c:pt>
              <c:pt idx="117">
                <c:v>116.5</c:v>
              </c:pt>
              <c:pt idx="118">
                <c:v>118</c:v>
              </c:pt>
              <c:pt idx="119">
                <c:v>119.5</c:v>
              </c:pt>
              <c:pt idx="120">
                <c:v>121</c:v>
              </c:pt>
              <c:pt idx="121">
                <c:v>122.5</c:v>
              </c:pt>
              <c:pt idx="122">
                <c:v>124</c:v>
              </c:pt>
              <c:pt idx="123">
                <c:v>125.5</c:v>
              </c:pt>
              <c:pt idx="124">
                <c:v>127</c:v>
              </c:pt>
              <c:pt idx="125">
                <c:v>128.5</c:v>
              </c:pt>
              <c:pt idx="126">
                <c:v>130</c:v>
              </c:pt>
              <c:pt idx="127">
                <c:v>131.5</c:v>
              </c:pt>
              <c:pt idx="128">
                <c:v>133</c:v>
              </c:pt>
              <c:pt idx="129">
                <c:v>134.5</c:v>
              </c:pt>
              <c:pt idx="130">
                <c:v>136</c:v>
              </c:pt>
              <c:pt idx="131">
                <c:v>137.5</c:v>
              </c:pt>
              <c:pt idx="132">
                <c:v>139</c:v>
              </c:pt>
              <c:pt idx="133">
                <c:v>140.5</c:v>
              </c:pt>
              <c:pt idx="134">
                <c:v>142</c:v>
              </c:pt>
              <c:pt idx="135">
                <c:v>143.5</c:v>
              </c:pt>
              <c:pt idx="136">
                <c:v>145</c:v>
              </c:pt>
              <c:pt idx="137">
                <c:v>146.5</c:v>
              </c:pt>
              <c:pt idx="138">
                <c:v>148</c:v>
              </c:pt>
              <c:pt idx="139">
                <c:v>149.5</c:v>
              </c:pt>
              <c:pt idx="140">
                <c:v>151</c:v>
              </c:pt>
              <c:pt idx="141">
                <c:v>152.5</c:v>
              </c:pt>
              <c:pt idx="142">
                <c:v>154</c:v>
              </c:pt>
              <c:pt idx="143">
                <c:v>155.5</c:v>
              </c:pt>
              <c:pt idx="144">
                <c:v>157</c:v>
              </c:pt>
              <c:pt idx="145">
                <c:v>158.5</c:v>
              </c:pt>
              <c:pt idx="146">
                <c:v>160</c:v>
              </c:pt>
              <c:pt idx="147">
                <c:v>161.5</c:v>
              </c:pt>
              <c:pt idx="148">
                <c:v>163</c:v>
              </c:pt>
              <c:pt idx="149">
                <c:v>164.5</c:v>
              </c:pt>
              <c:pt idx="150">
                <c:v>166</c:v>
              </c:pt>
              <c:pt idx="151">
                <c:v>167.5</c:v>
              </c:pt>
              <c:pt idx="152">
                <c:v>169</c:v>
              </c:pt>
              <c:pt idx="153">
                <c:v>170.5</c:v>
              </c:pt>
              <c:pt idx="154">
                <c:v>172</c:v>
              </c:pt>
              <c:pt idx="155">
                <c:v>173.5</c:v>
              </c:pt>
              <c:pt idx="156">
                <c:v>175</c:v>
              </c:pt>
              <c:pt idx="157">
                <c:v>176.5</c:v>
              </c:pt>
              <c:pt idx="158">
                <c:v>178</c:v>
              </c:pt>
              <c:pt idx="159">
                <c:v>179.5</c:v>
              </c:pt>
              <c:pt idx="160">
                <c:v>181</c:v>
              </c:pt>
              <c:pt idx="161">
                <c:v>182.5</c:v>
              </c:pt>
              <c:pt idx="162">
                <c:v>184</c:v>
              </c:pt>
              <c:pt idx="163">
                <c:v>185.5</c:v>
              </c:pt>
              <c:pt idx="164">
                <c:v>187</c:v>
              </c:pt>
              <c:pt idx="165">
                <c:v>188.5</c:v>
              </c:pt>
              <c:pt idx="166">
                <c:v>190</c:v>
              </c:pt>
            </c:numLit>
          </c:xVal>
          <c:yVal>
            <c:numLit>
              <c:formatCode>General</c:formatCode>
              <c:ptCount val="167"/>
              <c:pt idx="89">
                <c:v>2.5425854364034946E-2</c:v>
              </c:pt>
              <c:pt idx="90">
                <c:v>2.4551342686888224E-2</c:v>
              </c:pt>
              <c:pt idx="91">
                <c:v>2.3471021784286634E-2</c:v>
              </c:pt>
              <c:pt idx="92">
                <c:v>2.2214973526119976E-2</c:v>
              </c:pt>
              <c:pt idx="93">
                <c:v>2.0816928891117418E-2</c:v>
              </c:pt>
              <c:pt idx="94">
                <c:v>1.9312770184098847E-2</c:v>
              </c:pt>
              <c:pt idx="95">
                <c:v>1.7739016659916989E-2</c:v>
              </c:pt>
              <c:pt idx="96">
                <c:v>1.613138163460956E-2</c:v>
              </c:pt>
              <c:pt idx="97">
                <c:v>1.4523478468836703E-2</c:v>
              </c:pt>
              <c:pt idx="98">
                <c:v>1.2945736998880863E-2</c:v>
              </c:pt>
              <c:pt idx="99">
                <c:v>1.1424572803187157E-2</c:v>
              </c:pt>
              <c:pt idx="100">
                <c:v>9.9818310423829913E-3</c:v>
              </c:pt>
              <c:pt idx="101">
                <c:v>8.6345063777261161E-3</c:v>
              </c:pt>
              <c:pt idx="102">
                <c:v>7.3947223119637025E-3</c:v>
              </c:pt>
              <c:pt idx="103">
                <c:v>6.2699384917924627E-3</c:v>
              </c:pt>
              <c:pt idx="104">
                <c:v>5.2633438867262768E-3</c:v>
              </c:pt>
              <c:pt idx="105">
                <c:v>4.3743876516451063E-3</c:v>
              </c:pt>
              <c:pt idx="106">
                <c:v>3.5993977675458709E-3</c:v>
              </c:pt>
              <c:pt idx="107">
                <c:v>2.9322397320284796E-3</c:v>
              </c:pt>
              <c:pt idx="108">
                <c:v>2.3649728564154281E-3</c:v>
              </c:pt>
              <c:pt idx="109">
                <c:v>1.8884691827734123E-3</c:v>
              </c:pt>
              <c:pt idx="110">
                <c:v>1.49296868632286E-3</c:v>
              </c:pt>
              <c:pt idx="111">
                <c:v>1.1685533662379028E-3</c:v>
              </c:pt>
              <c:pt idx="112">
                <c:v>9.0553128224570749E-4</c:v>
              </c:pt>
              <c:pt idx="113">
                <c:v>6.9472898762817275E-4</c:v>
              </c:pt>
              <c:pt idx="114">
                <c:v>5.2769677219866452E-4</c:v>
              </c:pt>
              <c:pt idx="115">
                <c:v>3.9683549465172361E-4</c:v>
              </c:pt>
              <c:pt idx="116">
                <c:v>2.9545656079586714E-4</c:v>
              </c:pt>
              <c:pt idx="117">
                <c:v>2.1778793707999457E-4</c:v>
              </c:pt>
              <c:pt idx="118">
                <c:v>1.5893921343098936E-4</c:v>
              </c:pt>
              <c:pt idx="119">
                <c:v>1.148379292702454E-4</c:v>
              </c:pt>
              <c:pt idx="120">
                <c:v>8.2147944564867997E-5</c:v>
              </c:pt>
              <c:pt idx="121">
                <c:v>5.8178846336384002E-5</c:v>
              </c:pt>
              <c:pt idx="122">
                <c:v>4.0793462007584798E-5</c:v>
              </c:pt>
              <c:pt idx="123">
                <c:v>2.8318684703383427E-5</c:v>
              </c:pt>
              <c:pt idx="124">
                <c:v>1.9463128386097353E-5</c:v>
              </c:pt>
              <c:pt idx="125">
                <c:v>1.3243698092851514E-5</c:v>
              </c:pt>
              <c:pt idx="126">
                <c:v>8.9220150509923572E-6</c:v>
              </c:pt>
              <c:pt idx="127">
                <c:v>5.9507771451421951E-6</c:v>
              </c:pt>
              <c:pt idx="128">
                <c:v>3.92953785043599E-6</c:v>
              </c:pt>
              <c:pt idx="129">
                <c:v>2.5690131161391417E-6</c:v>
              </c:pt>
              <c:pt idx="130">
                <c:v>1.6628314193369024E-6</c:v>
              </c:pt>
              <c:pt idx="131">
                <c:v>1.065582740460365E-6</c:v>
              </c:pt>
              <c:pt idx="132">
                <c:v>6.7605680436578396E-7</c:v>
              </c:pt>
              <c:pt idx="133">
                <c:v>4.2465501192447262E-7</c:v>
              </c:pt>
              <c:pt idx="134">
                <c:v>2.6408660606880502E-7</c:v>
              </c:pt>
              <c:pt idx="135">
                <c:v>1.6259738305955682E-7</c:v>
              </c:pt>
              <c:pt idx="136">
                <c:v>9.9114634315619862E-8</c:v>
              </c:pt>
              <c:pt idx="137">
                <c:v>5.9816234415888915E-8</c:v>
              </c:pt>
              <c:pt idx="138">
                <c:v>3.5740235631317432E-8</c:v>
              </c:pt>
              <c:pt idx="139">
                <c:v>2.1142328111439837E-8</c:v>
              </c:pt>
              <c:pt idx="140">
                <c:v>1.2382412297035264E-8</c:v>
              </c:pt>
              <c:pt idx="141">
                <c:v>7.1798400283621843E-9</c:v>
              </c:pt>
              <c:pt idx="142">
                <c:v>4.1217470001105717E-9</c:v>
              </c:pt>
              <c:pt idx="143">
                <c:v>2.342636729880289E-9</c:v>
              </c:pt>
              <c:pt idx="144">
                <c:v>1.3182130937496449E-9</c:v>
              </c:pt>
              <c:pt idx="145">
                <c:v>7.343842416454872E-10</c:v>
              </c:pt>
              <c:pt idx="146">
                <c:v>4.0505885665488572E-10</c:v>
              </c:pt>
              <c:pt idx="147">
                <c:v>2.2119228290315366E-10</c:v>
              </c:pt>
              <c:pt idx="148">
                <c:v>1.1958559386427197E-10</c:v>
              </c:pt>
              <c:pt idx="149">
                <c:v>6.4009555802082236E-11</c:v>
              </c:pt>
              <c:pt idx="150">
                <c:v>3.392093521096693E-11</c:v>
              </c:pt>
              <c:pt idx="151">
                <c:v>1.7797044098419015E-11</c:v>
              </c:pt>
              <c:pt idx="152">
                <c:v>9.2445332944354477E-12</c:v>
              </c:pt>
              <c:pt idx="153">
                <c:v>4.7542187493307168E-12</c:v>
              </c:pt>
              <c:pt idx="154">
                <c:v>2.4206410011945339E-12</c:v>
              </c:pt>
              <c:pt idx="155">
                <c:v>1.2202214780103809E-12</c:v>
              </c:pt>
              <c:pt idx="156">
                <c:v>6.0898136055763964E-13</c:v>
              </c:pt>
              <c:pt idx="157">
                <c:v>3.0090291181370119E-13</c:v>
              </c:pt>
              <c:pt idx="158">
                <c:v>1.4719933087580928E-13</c:v>
              </c:pt>
              <c:pt idx="159">
                <c:v>7.1292252476944271E-14</c:v>
              </c:pt>
              <c:pt idx="160">
                <c:v>3.4185024245311088E-14</c:v>
              </c:pt>
              <c:pt idx="161">
                <c:v>1.6228803553526732E-14</c:v>
              </c:pt>
              <c:pt idx="162">
                <c:v>7.6277099345342465E-15</c:v>
              </c:pt>
              <c:pt idx="163">
                <c:v>3.5494322481686284E-15</c:v>
              </c:pt>
              <c:pt idx="164">
                <c:v>1.6352368571309548E-15</c:v>
              </c:pt>
              <c:pt idx="165">
                <c:v>7.4586374762345434E-16</c:v>
              </c:pt>
              <c:pt idx="166">
                <c:v>3.3681807223579285E-16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618-4D30-9F7A-8ADCC58CFCB9}"/>
            </c:ext>
          </c:extLst>
        </c:ser>
        <c:ser>
          <c:idx val="0"/>
          <c:order val="2"/>
          <c:spPr>
            <a:ln w="12700" cap="rnd">
              <a:solidFill>
                <a:schemeClr val="accent1"/>
              </a:solidFill>
              <a:round/>
            </a:ln>
            <a:effectLst>
              <a:glow rad="127000">
                <a:schemeClr val="accent1">
                  <a:lumMod val="20000"/>
                  <a:lumOff val="80000"/>
                  <a:alpha val="50000"/>
                </a:schemeClr>
              </a:glow>
            </a:effectLst>
          </c:spPr>
          <c:marker>
            <c:symbol val="none"/>
          </c:marker>
          <c:xVal>
            <c:numLit>
              <c:formatCode>General</c:formatCode>
              <c:ptCount val="167"/>
              <c:pt idx="0">
                <c:v>-59</c:v>
              </c:pt>
              <c:pt idx="1">
                <c:v>-57.5</c:v>
              </c:pt>
              <c:pt idx="2">
                <c:v>-56</c:v>
              </c:pt>
              <c:pt idx="3">
                <c:v>-54.5</c:v>
              </c:pt>
              <c:pt idx="4">
                <c:v>-53</c:v>
              </c:pt>
              <c:pt idx="5">
                <c:v>-51.5</c:v>
              </c:pt>
              <c:pt idx="6">
                <c:v>-50</c:v>
              </c:pt>
              <c:pt idx="7">
                <c:v>-48.5</c:v>
              </c:pt>
              <c:pt idx="8">
                <c:v>-47</c:v>
              </c:pt>
              <c:pt idx="9">
                <c:v>-45.5</c:v>
              </c:pt>
              <c:pt idx="10">
                <c:v>-44</c:v>
              </c:pt>
              <c:pt idx="11">
                <c:v>-42.5</c:v>
              </c:pt>
              <c:pt idx="12">
                <c:v>-41</c:v>
              </c:pt>
              <c:pt idx="13">
                <c:v>-39.5</c:v>
              </c:pt>
              <c:pt idx="14">
                <c:v>-38</c:v>
              </c:pt>
              <c:pt idx="15">
                <c:v>-36.5</c:v>
              </c:pt>
              <c:pt idx="16">
                <c:v>-35</c:v>
              </c:pt>
              <c:pt idx="17">
                <c:v>-33.5</c:v>
              </c:pt>
              <c:pt idx="18">
                <c:v>-32</c:v>
              </c:pt>
              <c:pt idx="19">
                <c:v>-30.5</c:v>
              </c:pt>
              <c:pt idx="20">
                <c:v>-29</c:v>
              </c:pt>
              <c:pt idx="21">
                <c:v>-27.5</c:v>
              </c:pt>
              <c:pt idx="22">
                <c:v>-26</c:v>
              </c:pt>
              <c:pt idx="23">
                <c:v>-24.5</c:v>
              </c:pt>
              <c:pt idx="24">
                <c:v>-23</c:v>
              </c:pt>
              <c:pt idx="25">
                <c:v>-21.5</c:v>
              </c:pt>
              <c:pt idx="26">
                <c:v>-20</c:v>
              </c:pt>
              <c:pt idx="27">
                <c:v>-18.5</c:v>
              </c:pt>
              <c:pt idx="28">
                <c:v>-17</c:v>
              </c:pt>
              <c:pt idx="29">
                <c:v>-15.5</c:v>
              </c:pt>
              <c:pt idx="30">
                <c:v>-14</c:v>
              </c:pt>
              <c:pt idx="31">
                <c:v>-12.5</c:v>
              </c:pt>
              <c:pt idx="32">
                <c:v>-11</c:v>
              </c:pt>
              <c:pt idx="33">
                <c:v>-9.5</c:v>
              </c:pt>
              <c:pt idx="34">
                <c:v>-8</c:v>
              </c:pt>
              <c:pt idx="35">
                <c:v>-6.5</c:v>
              </c:pt>
              <c:pt idx="36">
                <c:v>-5</c:v>
              </c:pt>
              <c:pt idx="37">
                <c:v>-3.5</c:v>
              </c:pt>
              <c:pt idx="38">
                <c:v>-2</c:v>
              </c:pt>
              <c:pt idx="39">
                <c:v>-0.5</c:v>
              </c:pt>
              <c:pt idx="40">
                <c:v>1</c:v>
              </c:pt>
              <c:pt idx="41">
                <c:v>2.5</c:v>
              </c:pt>
              <c:pt idx="42">
                <c:v>4</c:v>
              </c:pt>
              <c:pt idx="43">
                <c:v>5.5</c:v>
              </c:pt>
              <c:pt idx="44">
                <c:v>7</c:v>
              </c:pt>
              <c:pt idx="45">
                <c:v>8.5</c:v>
              </c:pt>
              <c:pt idx="46">
                <c:v>10</c:v>
              </c:pt>
              <c:pt idx="47">
                <c:v>11.5</c:v>
              </c:pt>
              <c:pt idx="48">
                <c:v>13</c:v>
              </c:pt>
              <c:pt idx="49">
                <c:v>14.5</c:v>
              </c:pt>
              <c:pt idx="50">
                <c:v>16</c:v>
              </c:pt>
              <c:pt idx="51">
                <c:v>17.5</c:v>
              </c:pt>
              <c:pt idx="52">
                <c:v>19</c:v>
              </c:pt>
              <c:pt idx="53">
                <c:v>20.5</c:v>
              </c:pt>
              <c:pt idx="54">
                <c:v>22</c:v>
              </c:pt>
              <c:pt idx="55">
                <c:v>23.5</c:v>
              </c:pt>
              <c:pt idx="56">
                <c:v>25</c:v>
              </c:pt>
              <c:pt idx="57">
                <c:v>26.5</c:v>
              </c:pt>
              <c:pt idx="58">
                <c:v>28</c:v>
              </c:pt>
              <c:pt idx="59">
                <c:v>29.5</c:v>
              </c:pt>
              <c:pt idx="60">
                <c:v>31</c:v>
              </c:pt>
              <c:pt idx="61">
                <c:v>32.5</c:v>
              </c:pt>
              <c:pt idx="62">
                <c:v>34</c:v>
              </c:pt>
              <c:pt idx="63">
                <c:v>35.5</c:v>
              </c:pt>
              <c:pt idx="64">
                <c:v>37</c:v>
              </c:pt>
              <c:pt idx="65">
                <c:v>38.5</c:v>
              </c:pt>
              <c:pt idx="66">
                <c:v>40</c:v>
              </c:pt>
              <c:pt idx="67">
                <c:v>41.5</c:v>
              </c:pt>
              <c:pt idx="68">
                <c:v>43</c:v>
              </c:pt>
              <c:pt idx="69">
                <c:v>44.5</c:v>
              </c:pt>
              <c:pt idx="70">
                <c:v>46</c:v>
              </c:pt>
              <c:pt idx="71">
                <c:v>47.5</c:v>
              </c:pt>
              <c:pt idx="72">
                <c:v>49</c:v>
              </c:pt>
              <c:pt idx="73">
                <c:v>50.5</c:v>
              </c:pt>
              <c:pt idx="74">
                <c:v>52</c:v>
              </c:pt>
              <c:pt idx="75">
                <c:v>53.5</c:v>
              </c:pt>
              <c:pt idx="76">
                <c:v>55</c:v>
              </c:pt>
              <c:pt idx="77">
                <c:v>56.5</c:v>
              </c:pt>
              <c:pt idx="78">
                <c:v>58</c:v>
              </c:pt>
              <c:pt idx="79">
                <c:v>59.5</c:v>
              </c:pt>
              <c:pt idx="80">
                <c:v>61</c:v>
              </c:pt>
              <c:pt idx="81">
                <c:v>62.5</c:v>
              </c:pt>
              <c:pt idx="82">
                <c:v>64</c:v>
              </c:pt>
              <c:pt idx="83">
                <c:v>65.5</c:v>
              </c:pt>
              <c:pt idx="84">
                <c:v>67</c:v>
              </c:pt>
              <c:pt idx="85">
                <c:v>68.5</c:v>
              </c:pt>
              <c:pt idx="86">
                <c:v>70</c:v>
              </c:pt>
              <c:pt idx="87">
                <c:v>71.5</c:v>
              </c:pt>
              <c:pt idx="88">
                <c:v>73</c:v>
              </c:pt>
              <c:pt idx="89">
                <c:v>74.5</c:v>
              </c:pt>
              <c:pt idx="90">
                <c:v>76</c:v>
              </c:pt>
              <c:pt idx="91">
                <c:v>77.5</c:v>
              </c:pt>
              <c:pt idx="92">
                <c:v>79</c:v>
              </c:pt>
              <c:pt idx="93">
                <c:v>80.5</c:v>
              </c:pt>
              <c:pt idx="94">
                <c:v>82</c:v>
              </c:pt>
              <c:pt idx="95">
                <c:v>83.5</c:v>
              </c:pt>
              <c:pt idx="96">
                <c:v>85</c:v>
              </c:pt>
              <c:pt idx="97">
                <c:v>86.5</c:v>
              </c:pt>
              <c:pt idx="98">
                <c:v>88</c:v>
              </c:pt>
              <c:pt idx="99">
                <c:v>89.5</c:v>
              </c:pt>
              <c:pt idx="100">
                <c:v>91</c:v>
              </c:pt>
              <c:pt idx="101">
                <c:v>92.5</c:v>
              </c:pt>
              <c:pt idx="102">
                <c:v>94</c:v>
              </c:pt>
              <c:pt idx="103">
                <c:v>95.5</c:v>
              </c:pt>
              <c:pt idx="104">
                <c:v>97</c:v>
              </c:pt>
              <c:pt idx="105">
                <c:v>98.5</c:v>
              </c:pt>
              <c:pt idx="106">
                <c:v>100</c:v>
              </c:pt>
              <c:pt idx="107">
                <c:v>101.5</c:v>
              </c:pt>
              <c:pt idx="108">
                <c:v>103</c:v>
              </c:pt>
              <c:pt idx="109">
                <c:v>104.5</c:v>
              </c:pt>
              <c:pt idx="110">
                <c:v>106</c:v>
              </c:pt>
              <c:pt idx="111">
                <c:v>107.5</c:v>
              </c:pt>
              <c:pt idx="112">
                <c:v>109</c:v>
              </c:pt>
              <c:pt idx="113">
                <c:v>110.5</c:v>
              </c:pt>
              <c:pt idx="114">
                <c:v>112</c:v>
              </c:pt>
              <c:pt idx="115">
                <c:v>113.5</c:v>
              </c:pt>
              <c:pt idx="116">
                <c:v>115</c:v>
              </c:pt>
              <c:pt idx="117">
                <c:v>116.5</c:v>
              </c:pt>
              <c:pt idx="118">
                <c:v>118</c:v>
              </c:pt>
              <c:pt idx="119">
                <c:v>119.5</c:v>
              </c:pt>
              <c:pt idx="120">
                <c:v>121</c:v>
              </c:pt>
              <c:pt idx="121">
                <c:v>122.5</c:v>
              </c:pt>
              <c:pt idx="122">
                <c:v>124</c:v>
              </c:pt>
              <c:pt idx="123">
                <c:v>125.5</c:v>
              </c:pt>
              <c:pt idx="124">
                <c:v>127</c:v>
              </c:pt>
              <c:pt idx="125">
                <c:v>128.5</c:v>
              </c:pt>
              <c:pt idx="126">
                <c:v>130</c:v>
              </c:pt>
              <c:pt idx="127">
                <c:v>131.5</c:v>
              </c:pt>
              <c:pt idx="128">
                <c:v>133</c:v>
              </c:pt>
              <c:pt idx="129">
                <c:v>134.5</c:v>
              </c:pt>
              <c:pt idx="130">
                <c:v>136</c:v>
              </c:pt>
              <c:pt idx="131">
                <c:v>137.5</c:v>
              </c:pt>
              <c:pt idx="132">
                <c:v>139</c:v>
              </c:pt>
              <c:pt idx="133">
                <c:v>140.5</c:v>
              </c:pt>
              <c:pt idx="134">
                <c:v>142</c:v>
              </c:pt>
              <c:pt idx="135">
                <c:v>143.5</c:v>
              </c:pt>
              <c:pt idx="136">
                <c:v>145</c:v>
              </c:pt>
              <c:pt idx="137">
                <c:v>146.5</c:v>
              </c:pt>
              <c:pt idx="138">
                <c:v>148</c:v>
              </c:pt>
              <c:pt idx="139">
                <c:v>149.5</c:v>
              </c:pt>
              <c:pt idx="140">
                <c:v>151</c:v>
              </c:pt>
              <c:pt idx="141">
                <c:v>152.5</c:v>
              </c:pt>
              <c:pt idx="142">
                <c:v>154</c:v>
              </c:pt>
              <c:pt idx="143">
                <c:v>155.5</c:v>
              </c:pt>
              <c:pt idx="144">
                <c:v>157</c:v>
              </c:pt>
              <c:pt idx="145">
                <c:v>158.5</c:v>
              </c:pt>
              <c:pt idx="146">
                <c:v>160</c:v>
              </c:pt>
              <c:pt idx="147">
                <c:v>161.5</c:v>
              </c:pt>
              <c:pt idx="148">
                <c:v>163</c:v>
              </c:pt>
              <c:pt idx="149">
                <c:v>164.5</c:v>
              </c:pt>
              <c:pt idx="150">
                <c:v>166</c:v>
              </c:pt>
              <c:pt idx="151">
                <c:v>167.5</c:v>
              </c:pt>
              <c:pt idx="152">
                <c:v>169</c:v>
              </c:pt>
              <c:pt idx="153">
                <c:v>170.5</c:v>
              </c:pt>
              <c:pt idx="154">
                <c:v>172</c:v>
              </c:pt>
              <c:pt idx="155">
                <c:v>173.5</c:v>
              </c:pt>
              <c:pt idx="156">
                <c:v>175</c:v>
              </c:pt>
              <c:pt idx="157">
                <c:v>176.5</c:v>
              </c:pt>
              <c:pt idx="158">
                <c:v>178</c:v>
              </c:pt>
              <c:pt idx="159">
                <c:v>179.5</c:v>
              </c:pt>
              <c:pt idx="160">
                <c:v>181</c:v>
              </c:pt>
              <c:pt idx="161">
                <c:v>182.5</c:v>
              </c:pt>
              <c:pt idx="162">
                <c:v>184</c:v>
              </c:pt>
              <c:pt idx="163">
                <c:v>185.5</c:v>
              </c:pt>
              <c:pt idx="164">
                <c:v>187</c:v>
              </c:pt>
              <c:pt idx="165">
                <c:v>188.5</c:v>
              </c:pt>
              <c:pt idx="166">
                <c:v>190</c:v>
              </c:pt>
            </c:numLit>
          </c:xVal>
          <c:yVal>
            <c:numLit>
              <c:formatCode>General</c:formatCode>
              <c:ptCount val="167"/>
              <c:pt idx="0">
                <c:v>2.3153084990441386E-18</c:v>
              </c:pt>
              <c:pt idx="1">
                <c:v>5.4441570877797E-18</c:v>
              </c:pt>
              <c:pt idx="2">
                <c:v>1.2673876919386426E-17</c:v>
              </c:pt>
              <c:pt idx="3">
                <c:v>2.9210929570062175E-17</c:v>
              </c:pt>
              <c:pt idx="4">
                <c:v>6.665585832331453E-17</c:v>
              </c:pt>
              <c:pt idx="5">
                <c:v>1.505872935436202E-16</c:v>
              </c:pt>
              <c:pt idx="6">
                <c:v>3.3681807223579285E-16</c:v>
              </c:pt>
              <c:pt idx="7">
                <c:v>7.4586374762345434E-16</c:v>
              </c:pt>
              <c:pt idx="8">
                <c:v>1.6352368571309548E-15</c:v>
              </c:pt>
              <c:pt idx="9">
                <c:v>3.5494322481686284E-15</c:v>
              </c:pt>
              <c:pt idx="10">
                <c:v>7.6277099345342465E-15</c:v>
              </c:pt>
              <c:pt idx="11">
                <c:v>1.6228803553526732E-14</c:v>
              </c:pt>
              <c:pt idx="12">
                <c:v>3.4185024245311088E-14</c:v>
              </c:pt>
              <c:pt idx="13">
                <c:v>7.1292252476944271E-14</c:v>
              </c:pt>
              <c:pt idx="14">
                <c:v>1.4719933087580928E-13</c:v>
              </c:pt>
              <c:pt idx="15">
                <c:v>3.0090291181370119E-13</c:v>
              </c:pt>
              <c:pt idx="16">
                <c:v>6.0898136055763964E-13</c:v>
              </c:pt>
              <c:pt idx="17">
                <c:v>1.2202214780103809E-12</c:v>
              </c:pt>
              <c:pt idx="18">
                <c:v>2.4206410011945339E-12</c:v>
              </c:pt>
              <c:pt idx="19">
                <c:v>4.7542187493307168E-12</c:v>
              </c:pt>
              <c:pt idx="20">
                <c:v>9.2445332944354477E-12</c:v>
              </c:pt>
              <c:pt idx="21">
                <c:v>1.7797044098419015E-11</c:v>
              </c:pt>
              <c:pt idx="22">
                <c:v>3.392093521096693E-11</c:v>
              </c:pt>
              <c:pt idx="23">
                <c:v>6.4009555802082236E-11</c:v>
              </c:pt>
              <c:pt idx="24">
                <c:v>1.1958559386427197E-10</c:v>
              </c:pt>
              <c:pt idx="25">
                <c:v>2.2119228290315366E-10</c:v>
              </c:pt>
              <c:pt idx="26">
                <c:v>4.0505885665488572E-10</c:v>
              </c:pt>
              <c:pt idx="27">
                <c:v>7.343842416454872E-10</c:v>
              </c:pt>
              <c:pt idx="28">
                <c:v>1.3182130937496449E-9</c:v>
              </c:pt>
              <c:pt idx="29">
                <c:v>2.342636729880289E-9</c:v>
              </c:pt>
              <c:pt idx="30">
                <c:v>4.1217470001105717E-9</c:v>
              </c:pt>
              <c:pt idx="31">
                <c:v>7.1798400283621843E-9</c:v>
              </c:pt>
              <c:pt idx="32">
                <c:v>1.2382412297035264E-8</c:v>
              </c:pt>
              <c:pt idx="33">
                <c:v>2.1142328111439837E-8</c:v>
              </c:pt>
              <c:pt idx="34">
                <c:v>3.5740235631317432E-8</c:v>
              </c:pt>
              <c:pt idx="35">
                <c:v>5.9816234415888915E-8</c:v>
              </c:pt>
              <c:pt idx="36">
                <c:v>9.9114634315619862E-8</c:v>
              </c:pt>
              <c:pt idx="37">
                <c:v>1.6259738305955682E-7</c:v>
              </c:pt>
              <c:pt idx="38">
                <c:v>2.6408660606880502E-7</c:v>
              </c:pt>
              <c:pt idx="39">
                <c:v>4.2465501192447262E-7</c:v>
              </c:pt>
              <c:pt idx="40">
                <c:v>6.7605680436578396E-7</c:v>
              </c:pt>
              <c:pt idx="41">
                <c:v>1.065582740460365E-6</c:v>
              </c:pt>
              <c:pt idx="42">
                <c:v>1.6628314193369024E-6</c:v>
              </c:pt>
              <c:pt idx="43">
                <c:v>2.5690131161391417E-6</c:v>
              </c:pt>
              <c:pt idx="44">
                <c:v>3.92953785043599E-6</c:v>
              </c:pt>
              <c:pt idx="45">
                <c:v>5.9507771451421951E-6</c:v>
              </c:pt>
              <c:pt idx="46">
                <c:v>8.9220150509923572E-6</c:v>
              </c:pt>
              <c:pt idx="47">
                <c:v>1.3243698092851514E-5</c:v>
              </c:pt>
              <c:pt idx="48">
                <c:v>1.9463128386097353E-5</c:v>
              </c:pt>
              <c:pt idx="49">
                <c:v>2.8318684703383427E-5</c:v>
              </c:pt>
              <c:pt idx="50">
                <c:v>4.0793462007584798E-5</c:v>
              </c:pt>
              <c:pt idx="51">
                <c:v>5.8178846336384002E-5</c:v>
              </c:pt>
              <c:pt idx="52">
                <c:v>8.2147944564867997E-5</c:v>
              </c:pt>
              <c:pt idx="53">
                <c:v>1.148379292702454E-4</c:v>
              </c:pt>
              <c:pt idx="54">
                <c:v>1.5893921343098936E-4</c:v>
              </c:pt>
              <c:pt idx="55">
                <c:v>2.1778793707999457E-4</c:v>
              </c:pt>
              <c:pt idx="56">
                <c:v>2.9545656079586714E-4</c:v>
              </c:pt>
              <c:pt idx="57">
                <c:v>3.9683549465172361E-4</c:v>
              </c:pt>
              <c:pt idx="58">
                <c:v>5.2769677219866452E-4</c:v>
              </c:pt>
              <c:pt idx="59">
                <c:v>6.9472898762817275E-4</c:v>
              </c:pt>
              <c:pt idx="60">
                <c:v>9.0553128224570749E-4</c:v>
              </c:pt>
              <c:pt idx="61">
                <c:v>1.1685533662379028E-3</c:v>
              </c:pt>
              <c:pt idx="62">
                <c:v>1.49296868632286E-3</c:v>
              </c:pt>
              <c:pt idx="63">
                <c:v>1.8884691827734123E-3</c:v>
              </c:pt>
              <c:pt idx="64">
                <c:v>2.3649728564154281E-3</c:v>
              </c:pt>
              <c:pt idx="65">
                <c:v>2.9322397320284796E-3</c:v>
              </c:pt>
              <c:pt idx="66">
                <c:v>3.5993977675458709E-3</c:v>
              </c:pt>
              <c:pt idx="67">
                <c:v>4.3743876516451063E-3</c:v>
              </c:pt>
              <c:pt idx="68">
                <c:v>5.2633438867262768E-3</c:v>
              </c:pt>
              <c:pt idx="69">
                <c:v>6.2699384917924627E-3</c:v>
              </c:pt>
              <c:pt idx="70">
                <c:v>7.3947223119637025E-3</c:v>
              </c:pt>
              <c:pt idx="71">
                <c:v>8.6345063777261161E-3</c:v>
              </c:pt>
              <c:pt idx="72">
                <c:v>9.9818310423829913E-3</c:v>
              </c:pt>
              <c:pt idx="73">
                <c:v>1.1424572803187157E-2</c:v>
              </c:pt>
              <c:pt idx="74">
                <c:v>1.2945736998880863E-2</c:v>
              </c:pt>
              <c:pt idx="75">
                <c:v>1.4523478468836703E-2</c:v>
              </c:pt>
              <c:pt idx="76">
                <c:v>1.613138163460956E-2</c:v>
              </c:pt>
              <c:pt idx="77">
                <c:v>1.7739016659916989E-2</c:v>
              </c:pt>
              <c:pt idx="78">
                <c:v>1.9312770184098847E-2</c:v>
              </c:pt>
              <c:pt idx="79">
                <c:v>2.0816928891117418E-2</c:v>
              </c:pt>
              <c:pt idx="80">
                <c:v>2.2214973526119976E-2</c:v>
              </c:pt>
              <c:pt idx="81">
                <c:v>2.3471021784286634E-2</c:v>
              </c:pt>
              <c:pt idx="82">
                <c:v>2.4551342686888224E-2</c:v>
              </c:pt>
              <c:pt idx="83">
                <c:v>2.5425854364034946E-2</c:v>
              </c:pt>
              <c:pt idx="84">
                <c:v>2.6069512931697059E-2</c:v>
              </c:pt>
              <c:pt idx="85">
                <c:v>2.6463503165134118E-2</c:v>
              </c:pt>
              <c:pt idx="86">
                <c:v>2.6596152026762181E-2</c:v>
              </c:pt>
              <c:pt idx="87">
                <c:v>2.6463503165134118E-2</c:v>
              </c:pt>
              <c:pt idx="88">
                <c:v>2.6069512931697059E-2</c:v>
              </c:pt>
              <c:pt idx="89">
                <c:v>2.5425854364034946E-2</c:v>
              </c:pt>
              <c:pt idx="90">
                <c:v>2.4551342686888224E-2</c:v>
              </c:pt>
              <c:pt idx="91">
                <c:v>2.3471021784286634E-2</c:v>
              </c:pt>
              <c:pt idx="92">
                <c:v>2.2214973526119976E-2</c:v>
              </c:pt>
              <c:pt idx="93">
                <c:v>2.0816928891117418E-2</c:v>
              </c:pt>
              <c:pt idx="94">
                <c:v>1.9312770184098847E-2</c:v>
              </c:pt>
              <c:pt idx="95">
                <c:v>1.7739016659916989E-2</c:v>
              </c:pt>
              <c:pt idx="96">
                <c:v>1.613138163460956E-2</c:v>
              </c:pt>
              <c:pt idx="97">
                <c:v>1.4523478468836703E-2</c:v>
              </c:pt>
              <c:pt idx="98">
                <c:v>1.2945736998880863E-2</c:v>
              </c:pt>
              <c:pt idx="99">
                <c:v>1.1424572803187157E-2</c:v>
              </c:pt>
              <c:pt idx="100">
                <c:v>9.9818310423829913E-3</c:v>
              </c:pt>
              <c:pt idx="101">
                <c:v>8.6345063777261161E-3</c:v>
              </c:pt>
              <c:pt idx="102">
                <c:v>7.3947223119637025E-3</c:v>
              </c:pt>
              <c:pt idx="103">
                <c:v>6.2699384917924627E-3</c:v>
              </c:pt>
              <c:pt idx="104">
                <c:v>5.2633438867262768E-3</c:v>
              </c:pt>
              <c:pt idx="105">
                <c:v>4.3743876516451063E-3</c:v>
              </c:pt>
              <c:pt idx="106">
                <c:v>3.5993977675458709E-3</c:v>
              </c:pt>
              <c:pt idx="107">
                <c:v>2.9322397320284796E-3</c:v>
              </c:pt>
              <c:pt idx="108">
                <c:v>2.3649728564154281E-3</c:v>
              </c:pt>
              <c:pt idx="109">
                <c:v>1.8884691827734123E-3</c:v>
              </c:pt>
              <c:pt idx="110">
                <c:v>1.49296868632286E-3</c:v>
              </c:pt>
              <c:pt idx="111">
                <c:v>1.1685533662379028E-3</c:v>
              </c:pt>
              <c:pt idx="112">
                <c:v>9.0553128224570749E-4</c:v>
              </c:pt>
              <c:pt idx="113">
                <c:v>6.9472898762817275E-4</c:v>
              </c:pt>
              <c:pt idx="114">
                <c:v>5.2769677219866452E-4</c:v>
              </c:pt>
              <c:pt idx="115">
                <c:v>3.9683549465172361E-4</c:v>
              </c:pt>
              <c:pt idx="116">
                <c:v>2.9545656079586714E-4</c:v>
              </c:pt>
              <c:pt idx="117">
                <c:v>2.1778793707999457E-4</c:v>
              </c:pt>
              <c:pt idx="118">
                <c:v>1.5893921343098936E-4</c:v>
              </c:pt>
              <c:pt idx="119">
                <c:v>1.148379292702454E-4</c:v>
              </c:pt>
              <c:pt idx="120">
                <c:v>8.2147944564867997E-5</c:v>
              </c:pt>
              <c:pt idx="121">
                <c:v>5.8178846336384002E-5</c:v>
              </c:pt>
              <c:pt idx="122">
                <c:v>4.0793462007584798E-5</c:v>
              </c:pt>
              <c:pt idx="123">
                <c:v>2.8318684703383427E-5</c:v>
              </c:pt>
              <c:pt idx="124">
                <c:v>1.9463128386097353E-5</c:v>
              </c:pt>
              <c:pt idx="125">
                <c:v>1.3243698092851514E-5</c:v>
              </c:pt>
              <c:pt idx="126">
                <c:v>8.9220150509923572E-6</c:v>
              </c:pt>
              <c:pt idx="127">
                <c:v>5.9507771451421951E-6</c:v>
              </c:pt>
              <c:pt idx="128">
                <c:v>3.92953785043599E-6</c:v>
              </c:pt>
              <c:pt idx="129">
                <c:v>2.5690131161391417E-6</c:v>
              </c:pt>
              <c:pt idx="130">
                <c:v>1.6628314193369024E-6</c:v>
              </c:pt>
              <c:pt idx="131">
                <c:v>1.065582740460365E-6</c:v>
              </c:pt>
              <c:pt idx="132">
                <c:v>6.7605680436578396E-7</c:v>
              </c:pt>
              <c:pt idx="133">
                <c:v>4.2465501192447262E-7</c:v>
              </c:pt>
              <c:pt idx="134">
                <c:v>2.6408660606880502E-7</c:v>
              </c:pt>
              <c:pt idx="135">
                <c:v>1.6259738305955682E-7</c:v>
              </c:pt>
              <c:pt idx="136">
                <c:v>9.9114634315619862E-8</c:v>
              </c:pt>
              <c:pt idx="137">
                <c:v>5.9816234415888915E-8</c:v>
              </c:pt>
              <c:pt idx="138">
                <c:v>3.5740235631317432E-8</c:v>
              </c:pt>
              <c:pt idx="139">
                <c:v>2.1142328111439837E-8</c:v>
              </c:pt>
              <c:pt idx="140">
                <c:v>1.2382412297035264E-8</c:v>
              </c:pt>
              <c:pt idx="141">
                <c:v>7.1798400283621843E-9</c:v>
              </c:pt>
              <c:pt idx="142">
                <c:v>4.1217470001105717E-9</c:v>
              </c:pt>
              <c:pt idx="143">
                <c:v>2.342636729880289E-9</c:v>
              </c:pt>
              <c:pt idx="144">
                <c:v>1.3182130937496449E-9</c:v>
              </c:pt>
              <c:pt idx="145">
                <c:v>7.343842416454872E-10</c:v>
              </c:pt>
              <c:pt idx="146">
                <c:v>4.0505885665488572E-10</c:v>
              </c:pt>
              <c:pt idx="147">
                <c:v>2.2119228290315366E-10</c:v>
              </c:pt>
              <c:pt idx="148">
                <c:v>1.1958559386427197E-10</c:v>
              </c:pt>
              <c:pt idx="149">
                <c:v>6.4009555802082236E-11</c:v>
              </c:pt>
              <c:pt idx="150">
                <c:v>3.392093521096693E-11</c:v>
              </c:pt>
              <c:pt idx="151">
                <c:v>1.7797044098419015E-11</c:v>
              </c:pt>
              <c:pt idx="152">
                <c:v>9.2445332944354477E-12</c:v>
              </c:pt>
              <c:pt idx="153">
                <c:v>4.7542187493307168E-12</c:v>
              </c:pt>
              <c:pt idx="154">
                <c:v>2.4206410011945339E-12</c:v>
              </c:pt>
              <c:pt idx="155">
                <c:v>1.2202214780103809E-12</c:v>
              </c:pt>
              <c:pt idx="156">
                <c:v>6.0898136055763964E-13</c:v>
              </c:pt>
              <c:pt idx="157">
                <c:v>3.0090291181370119E-13</c:v>
              </c:pt>
              <c:pt idx="158">
                <c:v>1.4719933087580928E-13</c:v>
              </c:pt>
              <c:pt idx="159">
                <c:v>7.1292252476944271E-14</c:v>
              </c:pt>
              <c:pt idx="160">
                <c:v>3.4185024245311088E-14</c:v>
              </c:pt>
              <c:pt idx="161">
                <c:v>1.6228803553526732E-14</c:v>
              </c:pt>
              <c:pt idx="162">
                <c:v>7.6277099345342465E-15</c:v>
              </c:pt>
              <c:pt idx="163">
                <c:v>3.5494322481686284E-15</c:v>
              </c:pt>
              <c:pt idx="164">
                <c:v>1.6352368571309548E-15</c:v>
              </c:pt>
              <c:pt idx="165">
                <c:v>7.4586374762345434E-16</c:v>
              </c:pt>
              <c:pt idx="166">
                <c:v>3.3681807223579285E-16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618-4D30-9F7A-8ADCC58CFCB9}"/>
            </c:ext>
          </c:extLst>
        </c:ser>
        <c:ser>
          <c:idx val="1"/>
          <c:order val="3"/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5.000000000000001E-2"/>
            <c:spPr>
              <a:noFill/>
              <a:ln w="19050" cap="flat" cmpd="sng" algn="ctr">
                <a:solidFill>
                  <a:schemeClr val="tx2"/>
                </a:solidFill>
                <a:prstDash val="solid"/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Lit>
              <c:formatCode>General</c:formatCode>
              <c:ptCount val="167"/>
              <c:pt idx="0">
                <c:v>-59</c:v>
              </c:pt>
              <c:pt idx="1">
                <c:v>-57.5</c:v>
              </c:pt>
              <c:pt idx="2">
                <c:v>-56</c:v>
              </c:pt>
              <c:pt idx="3">
                <c:v>-54.5</c:v>
              </c:pt>
              <c:pt idx="4">
                <c:v>-53</c:v>
              </c:pt>
              <c:pt idx="5">
                <c:v>-51.5</c:v>
              </c:pt>
              <c:pt idx="6">
                <c:v>-50</c:v>
              </c:pt>
              <c:pt idx="7">
                <c:v>-48.5</c:v>
              </c:pt>
              <c:pt idx="8">
                <c:v>-47</c:v>
              </c:pt>
              <c:pt idx="9">
                <c:v>-45.5</c:v>
              </c:pt>
              <c:pt idx="10">
                <c:v>-44</c:v>
              </c:pt>
              <c:pt idx="11">
                <c:v>-42.5</c:v>
              </c:pt>
              <c:pt idx="12">
                <c:v>-41</c:v>
              </c:pt>
              <c:pt idx="13">
                <c:v>-39.5</c:v>
              </c:pt>
              <c:pt idx="14">
                <c:v>-38</c:v>
              </c:pt>
              <c:pt idx="15">
                <c:v>-36.5</c:v>
              </c:pt>
              <c:pt idx="16">
                <c:v>-35</c:v>
              </c:pt>
              <c:pt idx="17">
                <c:v>-33.5</c:v>
              </c:pt>
              <c:pt idx="18">
                <c:v>-32</c:v>
              </c:pt>
              <c:pt idx="19">
                <c:v>-30.5</c:v>
              </c:pt>
              <c:pt idx="20">
                <c:v>-29</c:v>
              </c:pt>
              <c:pt idx="21">
                <c:v>-27.5</c:v>
              </c:pt>
              <c:pt idx="22">
                <c:v>-26</c:v>
              </c:pt>
              <c:pt idx="23">
                <c:v>-24.5</c:v>
              </c:pt>
              <c:pt idx="24">
                <c:v>-23</c:v>
              </c:pt>
              <c:pt idx="25">
                <c:v>-21.5</c:v>
              </c:pt>
              <c:pt idx="26">
                <c:v>-20</c:v>
              </c:pt>
              <c:pt idx="27">
                <c:v>-18.5</c:v>
              </c:pt>
              <c:pt idx="28">
                <c:v>-17</c:v>
              </c:pt>
              <c:pt idx="29">
                <c:v>-15.5</c:v>
              </c:pt>
              <c:pt idx="30">
                <c:v>-14</c:v>
              </c:pt>
              <c:pt idx="31">
                <c:v>-12.5</c:v>
              </c:pt>
              <c:pt idx="32">
                <c:v>-11</c:v>
              </c:pt>
              <c:pt idx="33">
                <c:v>-9.5</c:v>
              </c:pt>
              <c:pt idx="34">
                <c:v>-8</c:v>
              </c:pt>
              <c:pt idx="35">
                <c:v>-6.5</c:v>
              </c:pt>
              <c:pt idx="36">
                <c:v>-5</c:v>
              </c:pt>
              <c:pt idx="37">
                <c:v>-3.5</c:v>
              </c:pt>
              <c:pt idx="38">
                <c:v>-2</c:v>
              </c:pt>
              <c:pt idx="39">
                <c:v>-0.5</c:v>
              </c:pt>
              <c:pt idx="40">
                <c:v>1</c:v>
              </c:pt>
              <c:pt idx="41">
                <c:v>2.5</c:v>
              </c:pt>
              <c:pt idx="42">
                <c:v>4</c:v>
              </c:pt>
              <c:pt idx="43">
                <c:v>5.5</c:v>
              </c:pt>
              <c:pt idx="44">
                <c:v>7</c:v>
              </c:pt>
              <c:pt idx="45">
                <c:v>8.5</c:v>
              </c:pt>
              <c:pt idx="46">
                <c:v>10</c:v>
              </c:pt>
              <c:pt idx="47">
                <c:v>11.5</c:v>
              </c:pt>
              <c:pt idx="48">
                <c:v>13</c:v>
              </c:pt>
              <c:pt idx="49">
                <c:v>14.5</c:v>
              </c:pt>
              <c:pt idx="50">
                <c:v>16</c:v>
              </c:pt>
              <c:pt idx="51">
                <c:v>17.5</c:v>
              </c:pt>
              <c:pt idx="52">
                <c:v>19</c:v>
              </c:pt>
              <c:pt idx="53">
                <c:v>20.5</c:v>
              </c:pt>
              <c:pt idx="54">
                <c:v>22</c:v>
              </c:pt>
              <c:pt idx="55">
                <c:v>23.5</c:v>
              </c:pt>
              <c:pt idx="56">
                <c:v>25</c:v>
              </c:pt>
              <c:pt idx="57">
                <c:v>26.5</c:v>
              </c:pt>
              <c:pt idx="58">
                <c:v>28</c:v>
              </c:pt>
              <c:pt idx="59">
                <c:v>29.5</c:v>
              </c:pt>
              <c:pt idx="60">
                <c:v>31</c:v>
              </c:pt>
              <c:pt idx="61">
                <c:v>32.5</c:v>
              </c:pt>
              <c:pt idx="62">
                <c:v>34</c:v>
              </c:pt>
              <c:pt idx="63">
                <c:v>35.5</c:v>
              </c:pt>
              <c:pt idx="64">
                <c:v>37</c:v>
              </c:pt>
              <c:pt idx="65">
                <c:v>38.5</c:v>
              </c:pt>
              <c:pt idx="66">
                <c:v>40</c:v>
              </c:pt>
              <c:pt idx="67">
                <c:v>41.5</c:v>
              </c:pt>
              <c:pt idx="68">
                <c:v>43</c:v>
              </c:pt>
              <c:pt idx="69">
                <c:v>44.5</c:v>
              </c:pt>
              <c:pt idx="70">
                <c:v>46</c:v>
              </c:pt>
              <c:pt idx="71">
                <c:v>47.5</c:v>
              </c:pt>
              <c:pt idx="72">
                <c:v>49</c:v>
              </c:pt>
              <c:pt idx="73">
                <c:v>50.5</c:v>
              </c:pt>
              <c:pt idx="74">
                <c:v>52</c:v>
              </c:pt>
              <c:pt idx="75">
                <c:v>53.5</c:v>
              </c:pt>
              <c:pt idx="76">
                <c:v>55</c:v>
              </c:pt>
              <c:pt idx="77">
                <c:v>56.5</c:v>
              </c:pt>
              <c:pt idx="78">
                <c:v>58</c:v>
              </c:pt>
              <c:pt idx="79">
                <c:v>59.5</c:v>
              </c:pt>
              <c:pt idx="80">
                <c:v>61</c:v>
              </c:pt>
              <c:pt idx="81">
                <c:v>62.5</c:v>
              </c:pt>
              <c:pt idx="82">
                <c:v>64</c:v>
              </c:pt>
              <c:pt idx="83">
                <c:v>65.5</c:v>
              </c:pt>
              <c:pt idx="84">
                <c:v>67</c:v>
              </c:pt>
              <c:pt idx="85">
                <c:v>68.5</c:v>
              </c:pt>
              <c:pt idx="86">
                <c:v>70</c:v>
              </c:pt>
              <c:pt idx="87">
                <c:v>71.5</c:v>
              </c:pt>
              <c:pt idx="88">
                <c:v>73</c:v>
              </c:pt>
              <c:pt idx="89">
                <c:v>74.5</c:v>
              </c:pt>
              <c:pt idx="90">
                <c:v>76</c:v>
              </c:pt>
              <c:pt idx="91">
                <c:v>77.5</c:v>
              </c:pt>
              <c:pt idx="92">
                <c:v>79</c:v>
              </c:pt>
              <c:pt idx="93">
                <c:v>80.5</c:v>
              </c:pt>
              <c:pt idx="94">
                <c:v>82</c:v>
              </c:pt>
              <c:pt idx="95">
                <c:v>83.5</c:v>
              </c:pt>
              <c:pt idx="96">
                <c:v>85</c:v>
              </c:pt>
              <c:pt idx="97">
                <c:v>86.5</c:v>
              </c:pt>
              <c:pt idx="98">
                <c:v>88</c:v>
              </c:pt>
              <c:pt idx="99">
                <c:v>89.5</c:v>
              </c:pt>
              <c:pt idx="100">
                <c:v>91</c:v>
              </c:pt>
              <c:pt idx="101">
                <c:v>92.5</c:v>
              </c:pt>
              <c:pt idx="102">
                <c:v>94</c:v>
              </c:pt>
              <c:pt idx="103">
                <c:v>95.5</c:v>
              </c:pt>
              <c:pt idx="104">
                <c:v>97</c:v>
              </c:pt>
              <c:pt idx="105">
                <c:v>98.5</c:v>
              </c:pt>
              <c:pt idx="106">
                <c:v>100</c:v>
              </c:pt>
              <c:pt idx="107">
                <c:v>101.5</c:v>
              </c:pt>
              <c:pt idx="108">
                <c:v>103</c:v>
              </c:pt>
              <c:pt idx="109">
                <c:v>104.5</c:v>
              </c:pt>
              <c:pt idx="110">
                <c:v>106</c:v>
              </c:pt>
              <c:pt idx="111">
                <c:v>107.5</c:v>
              </c:pt>
              <c:pt idx="112">
                <c:v>109</c:v>
              </c:pt>
              <c:pt idx="113">
                <c:v>110.5</c:v>
              </c:pt>
              <c:pt idx="114">
                <c:v>112</c:v>
              </c:pt>
              <c:pt idx="115">
                <c:v>113.5</c:v>
              </c:pt>
              <c:pt idx="116">
                <c:v>115</c:v>
              </c:pt>
              <c:pt idx="117">
                <c:v>116.5</c:v>
              </c:pt>
              <c:pt idx="118">
                <c:v>118</c:v>
              </c:pt>
              <c:pt idx="119">
                <c:v>119.5</c:v>
              </c:pt>
              <c:pt idx="120">
                <c:v>121</c:v>
              </c:pt>
              <c:pt idx="121">
                <c:v>122.5</c:v>
              </c:pt>
              <c:pt idx="122">
                <c:v>124</c:v>
              </c:pt>
              <c:pt idx="123">
                <c:v>125.5</c:v>
              </c:pt>
              <c:pt idx="124">
                <c:v>127</c:v>
              </c:pt>
              <c:pt idx="125">
                <c:v>128.5</c:v>
              </c:pt>
              <c:pt idx="126">
                <c:v>130</c:v>
              </c:pt>
              <c:pt idx="127">
                <c:v>131.5</c:v>
              </c:pt>
              <c:pt idx="128">
                <c:v>133</c:v>
              </c:pt>
              <c:pt idx="129">
                <c:v>134.5</c:v>
              </c:pt>
              <c:pt idx="130">
                <c:v>136</c:v>
              </c:pt>
              <c:pt idx="131">
                <c:v>137.5</c:v>
              </c:pt>
              <c:pt idx="132">
                <c:v>139</c:v>
              </c:pt>
              <c:pt idx="133">
                <c:v>140.5</c:v>
              </c:pt>
              <c:pt idx="134">
                <c:v>142</c:v>
              </c:pt>
              <c:pt idx="135">
                <c:v>143.5</c:v>
              </c:pt>
              <c:pt idx="136">
                <c:v>145</c:v>
              </c:pt>
              <c:pt idx="137">
                <c:v>146.5</c:v>
              </c:pt>
              <c:pt idx="138">
                <c:v>148</c:v>
              </c:pt>
              <c:pt idx="139">
                <c:v>149.5</c:v>
              </c:pt>
              <c:pt idx="140">
                <c:v>151</c:v>
              </c:pt>
              <c:pt idx="141">
                <c:v>152.5</c:v>
              </c:pt>
              <c:pt idx="142">
                <c:v>154</c:v>
              </c:pt>
              <c:pt idx="143">
                <c:v>155.5</c:v>
              </c:pt>
              <c:pt idx="144">
                <c:v>157</c:v>
              </c:pt>
              <c:pt idx="145">
                <c:v>158.5</c:v>
              </c:pt>
              <c:pt idx="146">
                <c:v>160</c:v>
              </c:pt>
              <c:pt idx="147">
                <c:v>161.5</c:v>
              </c:pt>
              <c:pt idx="148">
                <c:v>163</c:v>
              </c:pt>
              <c:pt idx="149">
                <c:v>164.5</c:v>
              </c:pt>
              <c:pt idx="150">
                <c:v>166</c:v>
              </c:pt>
              <c:pt idx="151">
                <c:v>167.5</c:v>
              </c:pt>
              <c:pt idx="152">
                <c:v>169</c:v>
              </c:pt>
              <c:pt idx="153">
                <c:v>170.5</c:v>
              </c:pt>
              <c:pt idx="154">
                <c:v>172</c:v>
              </c:pt>
              <c:pt idx="155">
                <c:v>173.5</c:v>
              </c:pt>
              <c:pt idx="156">
                <c:v>175</c:v>
              </c:pt>
              <c:pt idx="157">
                <c:v>176.5</c:v>
              </c:pt>
              <c:pt idx="158">
                <c:v>178</c:v>
              </c:pt>
              <c:pt idx="159">
                <c:v>179.5</c:v>
              </c:pt>
              <c:pt idx="160">
                <c:v>181</c:v>
              </c:pt>
              <c:pt idx="161">
                <c:v>182.5</c:v>
              </c:pt>
              <c:pt idx="162">
                <c:v>184</c:v>
              </c:pt>
              <c:pt idx="163">
                <c:v>185.5</c:v>
              </c:pt>
              <c:pt idx="164">
                <c:v>187</c:v>
              </c:pt>
              <c:pt idx="165">
                <c:v>188.5</c:v>
              </c:pt>
              <c:pt idx="166">
                <c:v>190</c:v>
              </c:pt>
            </c:numLit>
          </c:xVal>
          <c:yVal>
            <c:numLit>
              <c:formatCode>General</c:formatCode>
              <c:ptCount val="167"/>
              <c:pt idx="89">
                <c:v>2.5425854364034946E-2</c:v>
              </c:pt>
              <c:pt idx="90">
                <c:v>2.4551342686888224E-2</c:v>
              </c:pt>
              <c:pt idx="91">
                <c:v>2.3471021784286634E-2</c:v>
              </c:pt>
              <c:pt idx="92">
                <c:v>2.2214973526119976E-2</c:v>
              </c:pt>
              <c:pt idx="93">
                <c:v>2.0816928891117418E-2</c:v>
              </c:pt>
              <c:pt idx="94">
                <c:v>1.9312770184098847E-2</c:v>
              </c:pt>
              <c:pt idx="95">
                <c:v>1.7739016659916989E-2</c:v>
              </c:pt>
              <c:pt idx="96">
                <c:v>1.613138163460956E-2</c:v>
              </c:pt>
              <c:pt idx="97">
                <c:v>1.4523478468836703E-2</c:v>
              </c:pt>
              <c:pt idx="98">
                <c:v>1.2945736998880863E-2</c:v>
              </c:pt>
              <c:pt idx="99">
                <c:v>1.1424572803187157E-2</c:v>
              </c:pt>
              <c:pt idx="100">
                <c:v>9.9818310423829913E-3</c:v>
              </c:pt>
              <c:pt idx="101">
                <c:v>8.6345063777261161E-3</c:v>
              </c:pt>
              <c:pt idx="102">
                <c:v>7.3947223119637025E-3</c:v>
              </c:pt>
              <c:pt idx="103">
                <c:v>6.2699384917924627E-3</c:v>
              </c:pt>
              <c:pt idx="104">
                <c:v>5.2633438867262768E-3</c:v>
              </c:pt>
              <c:pt idx="105">
                <c:v>4.3743876516451063E-3</c:v>
              </c:pt>
              <c:pt idx="106">
                <c:v>3.5993977675458709E-3</c:v>
              </c:pt>
              <c:pt idx="107">
                <c:v>2.9322397320284796E-3</c:v>
              </c:pt>
              <c:pt idx="108">
                <c:v>2.3649728564154281E-3</c:v>
              </c:pt>
              <c:pt idx="109">
                <c:v>1.8884691827734123E-3</c:v>
              </c:pt>
              <c:pt idx="110">
                <c:v>1.49296868632286E-3</c:v>
              </c:pt>
              <c:pt idx="111">
                <c:v>1.1685533662379028E-3</c:v>
              </c:pt>
              <c:pt idx="112">
                <c:v>9.0553128224570749E-4</c:v>
              </c:pt>
              <c:pt idx="113">
                <c:v>6.9472898762817275E-4</c:v>
              </c:pt>
              <c:pt idx="114">
                <c:v>5.2769677219866452E-4</c:v>
              </c:pt>
              <c:pt idx="115">
                <c:v>3.9683549465172361E-4</c:v>
              </c:pt>
              <c:pt idx="116">
                <c:v>2.9545656079586714E-4</c:v>
              </c:pt>
              <c:pt idx="117">
                <c:v>2.1778793707999457E-4</c:v>
              </c:pt>
              <c:pt idx="118">
                <c:v>1.5893921343098936E-4</c:v>
              </c:pt>
              <c:pt idx="119">
                <c:v>1.148379292702454E-4</c:v>
              </c:pt>
              <c:pt idx="120">
                <c:v>8.2147944564867997E-5</c:v>
              </c:pt>
              <c:pt idx="121">
                <c:v>5.8178846336384002E-5</c:v>
              </c:pt>
              <c:pt idx="122">
                <c:v>4.0793462007584798E-5</c:v>
              </c:pt>
              <c:pt idx="123">
                <c:v>2.8318684703383427E-5</c:v>
              </c:pt>
              <c:pt idx="124">
                <c:v>1.9463128386097353E-5</c:v>
              </c:pt>
              <c:pt idx="125">
                <c:v>1.3243698092851514E-5</c:v>
              </c:pt>
              <c:pt idx="126">
                <c:v>8.9220150509923572E-6</c:v>
              </c:pt>
              <c:pt idx="127">
                <c:v>5.9507771451421951E-6</c:v>
              </c:pt>
              <c:pt idx="128">
                <c:v>3.92953785043599E-6</c:v>
              </c:pt>
              <c:pt idx="129">
                <c:v>2.5690131161391417E-6</c:v>
              </c:pt>
              <c:pt idx="130">
                <c:v>1.6628314193369024E-6</c:v>
              </c:pt>
              <c:pt idx="131">
                <c:v>1.065582740460365E-6</c:v>
              </c:pt>
              <c:pt idx="132">
                <c:v>6.7605680436578396E-7</c:v>
              </c:pt>
              <c:pt idx="133">
                <c:v>4.2465501192447262E-7</c:v>
              </c:pt>
              <c:pt idx="134">
                <c:v>2.6408660606880502E-7</c:v>
              </c:pt>
              <c:pt idx="135">
                <c:v>1.6259738305955682E-7</c:v>
              </c:pt>
              <c:pt idx="136">
                <c:v>9.9114634315619862E-8</c:v>
              </c:pt>
              <c:pt idx="137">
                <c:v>5.9816234415888915E-8</c:v>
              </c:pt>
              <c:pt idx="138">
                <c:v>3.5740235631317432E-8</c:v>
              </c:pt>
              <c:pt idx="139">
                <c:v>2.1142328111439837E-8</c:v>
              </c:pt>
              <c:pt idx="140">
                <c:v>1.2382412297035264E-8</c:v>
              </c:pt>
              <c:pt idx="141">
                <c:v>7.1798400283621843E-9</c:v>
              </c:pt>
              <c:pt idx="142">
                <c:v>4.1217470001105717E-9</c:v>
              </c:pt>
              <c:pt idx="143">
                <c:v>2.342636729880289E-9</c:v>
              </c:pt>
              <c:pt idx="144">
                <c:v>1.3182130937496449E-9</c:v>
              </c:pt>
              <c:pt idx="145">
                <c:v>7.343842416454872E-10</c:v>
              </c:pt>
              <c:pt idx="146">
                <c:v>4.0505885665488572E-10</c:v>
              </c:pt>
              <c:pt idx="147">
                <c:v>2.2119228290315366E-10</c:v>
              </c:pt>
              <c:pt idx="148">
                <c:v>1.1958559386427197E-10</c:v>
              </c:pt>
              <c:pt idx="149">
                <c:v>6.4009555802082236E-11</c:v>
              </c:pt>
              <c:pt idx="150">
                <c:v>3.392093521096693E-11</c:v>
              </c:pt>
              <c:pt idx="151">
                <c:v>1.7797044098419015E-11</c:v>
              </c:pt>
              <c:pt idx="152">
                <c:v>9.2445332944354477E-12</c:v>
              </c:pt>
              <c:pt idx="153">
                <c:v>4.7542187493307168E-12</c:v>
              </c:pt>
              <c:pt idx="154">
                <c:v>2.4206410011945339E-12</c:v>
              </c:pt>
              <c:pt idx="155">
                <c:v>1.2202214780103809E-12</c:v>
              </c:pt>
              <c:pt idx="156">
                <c:v>6.0898136055763964E-13</c:v>
              </c:pt>
              <c:pt idx="157">
                <c:v>3.0090291181370119E-13</c:v>
              </c:pt>
              <c:pt idx="158">
                <c:v>1.4719933087580928E-13</c:v>
              </c:pt>
              <c:pt idx="159">
                <c:v>7.1292252476944271E-14</c:v>
              </c:pt>
              <c:pt idx="160">
                <c:v>3.4185024245311088E-14</c:v>
              </c:pt>
              <c:pt idx="161">
                <c:v>1.6228803553526732E-14</c:v>
              </c:pt>
              <c:pt idx="162">
                <c:v>7.6277099345342465E-15</c:v>
              </c:pt>
              <c:pt idx="163">
                <c:v>3.5494322481686284E-15</c:v>
              </c:pt>
              <c:pt idx="164">
                <c:v>1.6352368571309548E-15</c:v>
              </c:pt>
              <c:pt idx="165">
                <c:v>7.4586374762345434E-16</c:v>
              </c:pt>
              <c:pt idx="166">
                <c:v>3.3681807223579285E-16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618-4D30-9F7A-8ADCC58C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10488"/>
        <c:axId val="586710816"/>
      </c:scatterChart>
      <c:valAx>
        <c:axId val="586710488"/>
        <c:scaling>
          <c:orientation val="minMax"/>
          <c:max val="120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586710816"/>
        <c:crosses val="autoZero"/>
        <c:crossBetween val="midCat"/>
        <c:majorUnit val="10"/>
      </c:valAx>
      <c:valAx>
        <c:axId val="586710816"/>
        <c:scaling>
          <c:orientation val="minMax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86710488"/>
        <c:crosses val="autoZero"/>
        <c:crossBetween val="midCat"/>
      </c:valAx>
      <c:spPr>
        <a:solidFill>
          <a:schemeClr val="bg1"/>
        </a:solidFill>
        <a:ln w="12700">
          <a:solidFill>
            <a:schemeClr val="tx2"/>
          </a:solidFill>
        </a:ln>
        <a:effectLst/>
      </c:spPr>
    </c:plotArea>
    <c:plotVisOnly val="1"/>
    <c:dispBlanksAs val="gap"/>
    <c:showDLblsOverMax val="0"/>
  </c:chart>
  <c:spPr>
    <a:solidFill>
      <a:schemeClr val="bg1">
        <a:alpha val="60000"/>
      </a:schemeClr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327183</xdr:colOff>
      <xdr:row>3</xdr:row>
      <xdr:rowOff>9998</xdr:rowOff>
    </xdr:from>
    <xdr:to>
      <xdr:col>25</xdr:col>
      <xdr:colOff>285273</xdr:colOff>
      <xdr:row>12</xdr:row>
      <xdr:rowOff>214312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5F0AFA-B116-4F50-BF86-0E8C3F061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381000</xdr:colOff>
      <xdr:row>3</xdr:row>
      <xdr:rowOff>0</xdr:rowOff>
    </xdr:from>
    <xdr:to>
      <xdr:col>22</xdr:col>
      <xdr:colOff>381000</xdr:colOff>
      <xdr:row>6</xdr:row>
      <xdr:rowOff>214312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F3B4B4E-6F13-4ABD-9991-1E422239C18F}"/>
            </a:ext>
          </a:extLst>
        </xdr:cNvPr>
        <xdr:cNvCxnSpPr/>
      </xdr:nvCxnSpPr>
      <xdr:spPr>
        <a:xfrm>
          <a:off x="18002250" y="750094"/>
          <a:ext cx="0" cy="964406"/>
        </a:xfrm>
        <a:prstGeom prst="straightConnector1">
          <a:avLst/>
        </a:prstGeom>
        <a:ln w="222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641032</xdr:colOff>
      <xdr:row>11</xdr:row>
      <xdr:rowOff>226218</xdr:rowOff>
    </xdr:from>
    <xdr:to>
      <xdr:col>21</xdr:col>
      <xdr:colOff>642937</xdr:colOff>
      <xdr:row>13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0A525F5-88DE-495B-960A-8B869CA042F5}"/>
            </a:ext>
          </a:extLst>
        </xdr:cNvPr>
        <xdr:cNvCxnSpPr/>
      </xdr:nvCxnSpPr>
      <xdr:spPr>
        <a:xfrm flipV="1">
          <a:off x="17452657" y="2976562"/>
          <a:ext cx="1905" cy="273844"/>
        </a:xfrm>
        <a:prstGeom prst="straightConnector1">
          <a:avLst/>
        </a:prstGeom>
        <a:ln w="2222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6099-D855-4B43-A459-87BCEC4BF4D5}">
  <dimension ref="A1:B21"/>
  <sheetViews>
    <sheetView tabSelected="1" workbookViewId="0">
      <selection activeCell="B10" sqref="B10"/>
    </sheetView>
  </sheetViews>
  <sheetFormatPr baseColWidth="10" defaultColWidth="8.83203125" defaultRowHeight="25" customHeight="1"/>
  <cols>
    <col min="1" max="1" width="16.1640625" style="1" customWidth="1"/>
    <col min="2" max="2" width="179" style="6" bestFit="1" customWidth="1"/>
    <col min="3" max="16384" width="8.83203125" style="1"/>
  </cols>
  <sheetData>
    <row r="1" spans="1:2" ht="25" customHeight="1" thickBot="1">
      <c r="A1" s="8" t="s">
        <v>29</v>
      </c>
      <c r="B1" s="9" t="s">
        <v>30</v>
      </c>
    </row>
    <row r="2" spans="1:2" s="10" customFormat="1" ht="25" customHeight="1" thickTop="1">
      <c r="A2" s="10" t="s">
        <v>31</v>
      </c>
      <c r="B2" s="6"/>
    </row>
    <row r="3" spans="1:2" s="10" customFormat="1" ht="25" customHeight="1" thickBot="1">
      <c r="A3" s="44" t="s">
        <v>32</v>
      </c>
      <c r="B3" s="44"/>
    </row>
    <row r="4" spans="1:2" ht="25" customHeight="1" thickTop="1">
      <c r="A4" s="11" t="s">
        <v>33</v>
      </c>
      <c r="B4" s="6" t="s">
        <v>34</v>
      </c>
    </row>
    <row r="5" spans="1:2" ht="25" customHeight="1">
      <c r="A5" s="11" t="s">
        <v>35</v>
      </c>
      <c r="B5" s="5" t="s">
        <v>36</v>
      </c>
    </row>
    <row r="6" spans="1:2" ht="25" customHeight="1">
      <c r="A6" s="11" t="s">
        <v>37</v>
      </c>
      <c r="B6" s="5" t="s">
        <v>120</v>
      </c>
    </row>
    <row r="7" spans="1:2" ht="25" customHeight="1">
      <c r="A7" s="11" t="s">
        <v>38</v>
      </c>
      <c r="B7" s="5" t="s">
        <v>114</v>
      </c>
    </row>
    <row r="8" spans="1:2" ht="25" customHeight="1">
      <c r="A8" s="11" t="s">
        <v>39</v>
      </c>
      <c r="B8" s="5" t="s">
        <v>40</v>
      </c>
    </row>
    <row r="9" spans="1:2" ht="25" customHeight="1">
      <c r="A9" s="11" t="s">
        <v>41</v>
      </c>
      <c r="B9" s="5" t="s">
        <v>42</v>
      </c>
    </row>
    <row r="10" spans="1:2" ht="25" customHeight="1">
      <c r="A10" s="11" t="s">
        <v>115</v>
      </c>
      <c r="B10" s="5" t="s">
        <v>116</v>
      </c>
    </row>
    <row r="11" spans="1:2" ht="25" customHeight="1">
      <c r="A11" s="11" t="s">
        <v>43</v>
      </c>
      <c r="B11" s="5" t="s">
        <v>44</v>
      </c>
    </row>
    <row r="12" spans="1:2" ht="25" customHeight="1">
      <c r="A12" s="11" t="s">
        <v>45</v>
      </c>
      <c r="B12" s="5" t="s">
        <v>117</v>
      </c>
    </row>
    <row r="13" spans="1:2" ht="25" customHeight="1">
      <c r="A13" s="11" t="s">
        <v>46</v>
      </c>
      <c r="B13" s="5" t="s">
        <v>47</v>
      </c>
    </row>
    <row r="14" spans="1:2" ht="25" customHeight="1">
      <c r="A14" s="11" t="s">
        <v>48</v>
      </c>
      <c r="B14" s="5" t="s">
        <v>49</v>
      </c>
    </row>
    <row r="15" spans="1:2" ht="25" customHeight="1">
      <c r="A15" s="11" t="s">
        <v>11</v>
      </c>
      <c r="B15" s="5" t="s">
        <v>50</v>
      </c>
    </row>
    <row r="16" spans="1:2" ht="25" customHeight="1">
      <c r="A16" s="11" t="s">
        <v>51</v>
      </c>
      <c r="B16" s="5" t="s">
        <v>52</v>
      </c>
    </row>
    <row r="17" spans="1:2" ht="25" customHeight="1">
      <c r="A17" s="11" t="s">
        <v>74</v>
      </c>
      <c r="B17" s="5" t="s">
        <v>53</v>
      </c>
    </row>
    <row r="18" spans="1:2" ht="25" customHeight="1">
      <c r="A18" s="11" t="s">
        <v>54</v>
      </c>
      <c r="B18" s="5" t="s">
        <v>55</v>
      </c>
    </row>
    <row r="19" spans="1:2" ht="25" customHeight="1">
      <c r="A19" s="11" t="s">
        <v>75</v>
      </c>
      <c r="B19" s="5" t="s">
        <v>118</v>
      </c>
    </row>
    <row r="20" spans="1:2" ht="25" customHeight="1">
      <c r="A20" s="11" t="s">
        <v>76</v>
      </c>
      <c r="B20" s="5" t="s">
        <v>56</v>
      </c>
    </row>
    <row r="21" spans="1:2" ht="25" customHeight="1">
      <c r="A21" s="11" t="s">
        <v>77</v>
      </c>
      <c r="B21" s="5" t="s">
        <v>121</v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FF05-57CA-4C07-B158-305FF1F9B2C0}">
  <dimension ref="A1:O227"/>
  <sheetViews>
    <sheetView workbookViewId="0">
      <pane ySplit="1" topLeftCell="A2" activePane="bottomLeft" state="frozen"/>
      <selection pane="bottomLeft"/>
    </sheetView>
  </sheetViews>
  <sheetFormatPr baseColWidth="10" defaultColWidth="13.83203125" defaultRowHeight="20" customHeight="1"/>
  <cols>
    <col min="1" max="16384" width="13.83203125" style="7"/>
  </cols>
  <sheetData>
    <row r="1" spans="1:15" s="15" customFormat="1" ht="16">
      <c r="A1" s="12" t="s">
        <v>0</v>
      </c>
      <c r="B1" s="13" t="s">
        <v>1</v>
      </c>
      <c r="C1" s="13" t="s">
        <v>3</v>
      </c>
      <c r="D1" s="14" t="s">
        <v>5</v>
      </c>
      <c r="E1" s="13" t="s">
        <v>6</v>
      </c>
      <c r="F1" s="13" t="s">
        <v>7</v>
      </c>
      <c r="G1" s="13" t="s">
        <v>4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</row>
    <row r="2" spans="1:15" ht="20" customHeight="1">
      <c r="A2" s="16">
        <v>1</v>
      </c>
      <c r="B2" s="16">
        <v>90</v>
      </c>
      <c r="C2" s="16" t="s">
        <v>17</v>
      </c>
      <c r="D2" s="16" t="s">
        <v>28</v>
      </c>
      <c r="E2" s="16">
        <v>0</v>
      </c>
      <c r="F2" s="16">
        <v>2</v>
      </c>
      <c r="G2" s="16" t="s">
        <v>24</v>
      </c>
      <c r="H2" s="16">
        <v>1950</v>
      </c>
      <c r="I2" s="16">
        <v>0</v>
      </c>
      <c r="J2" s="16">
        <v>352</v>
      </c>
      <c r="K2" s="16">
        <v>302</v>
      </c>
      <c r="L2" s="16">
        <v>119</v>
      </c>
      <c r="M2" s="16">
        <v>149</v>
      </c>
      <c r="N2" s="16">
        <v>2872</v>
      </c>
      <c r="O2" s="16">
        <v>75</v>
      </c>
    </row>
    <row r="3" spans="1:15" ht="20" customHeight="1">
      <c r="A3" s="16">
        <v>2</v>
      </c>
      <c r="B3" s="16">
        <v>81</v>
      </c>
      <c r="C3" s="16" t="s">
        <v>23</v>
      </c>
      <c r="D3" s="16" t="s">
        <v>19</v>
      </c>
      <c r="E3" s="16">
        <v>0</v>
      </c>
      <c r="F3" s="16">
        <v>1</v>
      </c>
      <c r="G3" s="16" t="s">
        <v>25</v>
      </c>
      <c r="H3" s="16">
        <v>2950</v>
      </c>
      <c r="I3" s="16">
        <v>1130</v>
      </c>
      <c r="J3" s="16">
        <v>251</v>
      </c>
      <c r="K3" s="16">
        <v>238</v>
      </c>
      <c r="L3" s="16">
        <v>732</v>
      </c>
      <c r="M3" s="16">
        <v>298</v>
      </c>
      <c r="N3" s="16">
        <v>5599</v>
      </c>
      <c r="O3" s="16">
        <v>51</v>
      </c>
    </row>
    <row r="4" spans="1:15" ht="20" customHeight="1">
      <c r="A4" s="16">
        <v>3</v>
      </c>
      <c r="B4" s="16">
        <v>39</v>
      </c>
      <c r="C4" s="16" t="s">
        <v>22</v>
      </c>
      <c r="D4" s="16" t="s">
        <v>26</v>
      </c>
      <c r="E4" s="16">
        <v>5</v>
      </c>
      <c r="F4" s="16">
        <v>7</v>
      </c>
      <c r="G4" s="16" t="s">
        <v>20</v>
      </c>
      <c r="H4" s="16">
        <v>1150</v>
      </c>
      <c r="I4" s="16">
        <v>296</v>
      </c>
      <c r="J4" s="16">
        <v>882</v>
      </c>
      <c r="K4" s="16">
        <v>0</v>
      </c>
      <c r="L4" s="16">
        <v>501</v>
      </c>
      <c r="M4" s="16">
        <v>196</v>
      </c>
      <c r="N4" s="16">
        <v>3025</v>
      </c>
      <c r="O4" s="16">
        <v>60</v>
      </c>
    </row>
    <row r="5" spans="1:15" ht="20" customHeight="1">
      <c r="A5" s="16">
        <v>4</v>
      </c>
      <c r="B5" s="16">
        <v>42</v>
      </c>
      <c r="C5" s="16" t="s">
        <v>17</v>
      </c>
      <c r="D5" s="16" t="s">
        <v>21</v>
      </c>
      <c r="E5" s="16">
        <v>0</v>
      </c>
      <c r="F5" s="16">
        <v>8</v>
      </c>
      <c r="G5" s="16" t="s">
        <v>20</v>
      </c>
      <c r="H5" s="16">
        <v>1150</v>
      </c>
      <c r="I5" s="16">
        <v>93</v>
      </c>
      <c r="J5" s="16">
        <v>1008</v>
      </c>
      <c r="K5" s="16">
        <v>302</v>
      </c>
      <c r="L5" s="16">
        <v>357</v>
      </c>
      <c r="M5" s="16">
        <v>392</v>
      </c>
      <c r="N5" s="16">
        <v>3302</v>
      </c>
      <c r="O5" s="16">
        <v>73</v>
      </c>
    </row>
    <row r="6" spans="1:15" ht="20" customHeight="1">
      <c r="A6" s="16">
        <v>5</v>
      </c>
      <c r="B6" s="16">
        <v>57</v>
      </c>
      <c r="C6" s="16" t="s">
        <v>23</v>
      </c>
      <c r="D6" s="16" t="s">
        <v>26</v>
      </c>
      <c r="E6" s="16">
        <v>1</v>
      </c>
      <c r="F6" s="16">
        <v>3</v>
      </c>
      <c r="G6" s="16" t="s">
        <v>24</v>
      </c>
      <c r="H6" s="16">
        <v>1950</v>
      </c>
      <c r="I6" s="16">
        <v>0</v>
      </c>
      <c r="J6" s="16">
        <v>528</v>
      </c>
      <c r="K6" s="16">
        <v>119</v>
      </c>
      <c r="L6" s="16">
        <v>0</v>
      </c>
      <c r="M6" s="16">
        <v>0</v>
      </c>
      <c r="N6" s="16">
        <v>2597</v>
      </c>
      <c r="O6" s="16">
        <v>68</v>
      </c>
    </row>
    <row r="7" spans="1:15" ht="20" customHeight="1">
      <c r="A7" s="16">
        <v>6</v>
      </c>
      <c r="B7" s="16">
        <v>60</v>
      </c>
      <c r="C7" s="16" t="s">
        <v>23</v>
      </c>
      <c r="D7" s="16" t="s">
        <v>26</v>
      </c>
      <c r="E7" s="16">
        <v>2</v>
      </c>
      <c r="F7" s="16">
        <v>4</v>
      </c>
      <c r="G7" s="16" t="s">
        <v>20</v>
      </c>
      <c r="H7" s="16">
        <v>1150</v>
      </c>
      <c r="I7" s="16">
        <v>296</v>
      </c>
      <c r="J7" s="16">
        <v>504</v>
      </c>
      <c r="K7" s="16">
        <v>238</v>
      </c>
      <c r="L7" s="16">
        <v>732</v>
      </c>
      <c r="M7" s="16">
        <v>604</v>
      </c>
      <c r="N7" s="16">
        <v>3524</v>
      </c>
      <c r="O7" s="16">
        <v>54</v>
      </c>
    </row>
    <row r="8" spans="1:15" ht="20" customHeight="1">
      <c r="A8" s="16">
        <v>7</v>
      </c>
      <c r="B8" s="16">
        <v>39</v>
      </c>
      <c r="C8" s="16" t="s">
        <v>17</v>
      </c>
      <c r="D8" s="16" t="s">
        <v>21</v>
      </c>
      <c r="E8" s="16">
        <v>0</v>
      </c>
      <c r="F8" s="16">
        <v>8</v>
      </c>
      <c r="G8" s="16" t="s">
        <v>20</v>
      </c>
      <c r="H8" s="16">
        <v>1150</v>
      </c>
      <c r="I8" s="16">
        <v>0</v>
      </c>
      <c r="J8" s="16">
        <v>1008</v>
      </c>
      <c r="K8" s="16">
        <v>151</v>
      </c>
      <c r="L8" s="16">
        <v>0</v>
      </c>
      <c r="M8" s="16">
        <v>0</v>
      </c>
      <c r="N8" s="16">
        <v>2309</v>
      </c>
      <c r="O8" s="16">
        <v>58</v>
      </c>
    </row>
    <row r="9" spans="1:15" ht="20" customHeight="1">
      <c r="A9" s="16">
        <v>8</v>
      </c>
      <c r="B9" s="16">
        <v>54</v>
      </c>
      <c r="C9" s="16" t="s">
        <v>23</v>
      </c>
      <c r="D9" s="16" t="s">
        <v>28</v>
      </c>
      <c r="E9" s="16">
        <v>0</v>
      </c>
      <c r="F9" s="16">
        <v>2</v>
      </c>
      <c r="G9" s="16" t="s">
        <v>20</v>
      </c>
      <c r="H9" s="16">
        <v>1150</v>
      </c>
      <c r="I9" s="16">
        <v>696</v>
      </c>
      <c r="J9" s="16">
        <v>252</v>
      </c>
      <c r="K9" s="16">
        <v>119</v>
      </c>
      <c r="L9" s="16">
        <v>549</v>
      </c>
      <c r="M9" s="16">
        <v>447</v>
      </c>
      <c r="N9" s="16">
        <v>3213</v>
      </c>
      <c r="O9" s="16">
        <v>80</v>
      </c>
    </row>
    <row r="10" spans="1:15" ht="20" customHeight="1">
      <c r="A10" s="16">
        <v>9</v>
      </c>
      <c r="B10" s="16">
        <v>57</v>
      </c>
      <c r="C10" s="16" t="s">
        <v>17</v>
      </c>
      <c r="D10" s="16" t="s">
        <v>28</v>
      </c>
      <c r="E10" s="16">
        <v>0</v>
      </c>
      <c r="F10" s="16">
        <v>2</v>
      </c>
      <c r="G10" s="16" t="s">
        <v>20</v>
      </c>
      <c r="H10" s="16">
        <v>1150</v>
      </c>
      <c r="I10" s="16">
        <v>0</v>
      </c>
      <c r="J10" s="16">
        <v>252</v>
      </c>
      <c r="K10" s="16">
        <v>0</v>
      </c>
      <c r="L10" s="16">
        <v>238</v>
      </c>
      <c r="M10" s="16">
        <v>298</v>
      </c>
      <c r="N10" s="16">
        <v>1938</v>
      </c>
      <c r="O10" s="16">
        <v>89</v>
      </c>
    </row>
    <row r="11" spans="1:15" ht="20" customHeight="1">
      <c r="A11" s="16">
        <v>10</v>
      </c>
      <c r="B11" s="16">
        <v>66</v>
      </c>
      <c r="C11" s="16" t="s">
        <v>17</v>
      </c>
      <c r="D11" s="16" t="s">
        <v>26</v>
      </c>
      <c r="E11" s="16">
        <v>3</v>
      </c>
      <c r="F11" s="16">
        <v>5</v>
      </c>
      <c r="G11" s="16" t="s">
        <v>20</v>
      </c>
      <c r="H11" s="16">
        <v>1150</v>
      </c>
      <c r="I11" s="16">
        <v>296</v>
      </c>
      <c r="J11" s="16">
        <v>630</v>
      </c>
      <c r="K11" s="16">
        <v>755</v>
      </c>
      <c r="L11" s="16">
        <v>238</v>
      </c>
      <c r="M11" s="16">
        <v>302</v>
      </c>
      <c r="N11" s="16">
        <v>3371</v>
      </c>
      <c r="O11" s="16">
        <v>45</v>
      </c>
    </row>
    <row r="12" spans="1:15" ht="20" customHeight="1">
      <c r="A12" s="16">
        <v>11</v>
      </c>
      <c r="B12" s="16">
        <v>34</v>
      </c>
      <c r="C12" s="16" t="s">
        <v>17</v>
      </c>
      <c r="D12" s="16" t="s">
        <v>21</v>
      </c>
      <c r="E12" s="16">
        <v>0</v>
      </c>
      <c r="F12" s="16">
        <v>3</v>
      </c>
      <c r="G12" s="16" t="s">
        <v>20</v>
      </c>
      <c r="H12" s="16">
        <v>1150</v>
      </c>
      <c r="I12" s="16">
        <v>0</v>
      </c>
      <c r="J12" s="16">
        <v>378</v>
      </c>
      <c r="K12" s="16">
        <v>0</v>
      </c>
      <c r="L12" s="16">
        <v>238</v>
      </c>
      <c r="M12" s="16">
        <v>392</v>
      </c>
      <c r="N12" s="16">
        <v>2158</v>
      </c>
      <c r="O12" s="16">
        <v>85</v>
      </c>
    </row>
    <row r="13" spans="1:15" ht="20" customHeight="1">
      <c r="A13" s="16">
        <v>12</v>
      </c>
      <c r="B13" s="16">
        <v>76</v>
      </c>
      <c r="C13" s="16" t="s">
        <v>17</v>
      </c>
      <c r="D13" s="16" t="s">
        <v>28</v>
      </c>
      <c r="E13" s="16">
        <v>0</v>
      </c>
      <c r="F13" s="16">
        <v>2</v>
      </c>
      <c r="G13" s="16" t="s">
        <v>24</v>
      </c>
      <c r="H13" s="16">
        <v>1950</v>
      </c>
      <c r="I13" s="16">
        <v>348</v>
      </c>
      <c r="J13" s="16">
        <v>352</v>
      </c>
      <c r="K13" s="16">
        <v>604</v>
      </c>
      <c r="L13" s="16">
        <v>0</v>
      </c>
      <c r="M13" s="16">
        <v>0</v>
      </c>
      <c r="N13" s="16">
        <v>3254</v>
      </c>
      <c r="O13" s="16">
        <v>66</v>
      </c>
    </row>
    <row r="14" spans="1:15" ht="20" customHeight="1">
      <c r="A14" s="16">
        <v>13</v>
      </c>
      <c r="B14" s="16">
        <v>39</v>
      </c>
      <c r="C14" s="16" t="s">
        <v>23</v>
      </c>
      <c r="D14" s="16" t="s">
        <v>19</v>
      </c>
      <c r="E14" s="16">
        <v>0</v>
      </c>
      <c r="F14" s="16">
        <v>1</v>
      </c>
      <c r="G14" s="16" t="s">
        <v>18</v>
      </c>
      <c r="H14" s="16">
        <v>500</v>
      </c>
      <c r="I14" s="16">
        <v>904</v>
      </c>
      <c r="J14" s="16">
        <v>84</v>
      </c>
      <c r="K14" s="16">
        <v>0</v>
      </c>
      <c r="L14" s="16">
        <v>915</v>
      </c>
      <c r="M14" s="16">
        <v>196</v>
      </c>
      <c r="N14" s="16">
        <v>2599</v>
      </c>
      <c r="O14" s="16">
        <v>93</v>
      </c>
    </row>
    <row r="15" spans="1:15" ht="20" customHeight="1">
      <c r="A15" s="16">
        <v>14</v>
      </c>
      <c r="B15" s="16">
        <v>65</v>
      </c>
      <c r="C15" s="16" t="s">
        <v>17</v>
      </c>
      <c r="D15" s="16" t="s">
        <v>26</v>
      </c>
      <c r="E15" s="16">
        <v>1</v>
      </c>
      <c r="F15" s="16">
        <v>3</v>
      </c>
      <c r="G15" s="16" t="s">
        <v>20</v>
      </c>
      <c r="H15" s="16">
        <v>1150</v>
      </c>
      <c r="I15" s="16">
        <v>444</v>
      </c>
      <c r="J15" s="16">
        <v>378</v>
      </c>
      <c r="K15" s="16">
        <v>302</v>
      </c>
      <c r="L15" s="16">
        <v>238</v>
      </c>
      <c r="M15" s="16">
        <v>0</v>
      </c>
      <c r="N15" s="16">
        <v>2512</v>
      </c>
      <c r="O15" s="16">
        <v>39</v>
      </c>
    </row>
    <row r="16" spans="1:15" ht="20" customHeight="1">
      <c r="A16" s="16">
        <v>15</v>
      </c>
      <c r="B16" s="16">
        <v>33</v>
      </c>
      <c r="C16" s="16" t="s">
        <v>23</v>
      </c>
      <c r="D16" s="16" t="s">
        <v>28</v>
      </c>
      <c r="E16" s="16">
        <v>0</v>
      </c>
      <c r="F16" s="16">
        <v>2</v>
      </c>
      <c r="G16" s="16" t="s">
        <v>18</v>
      </c>
      <c r="H16" s="16">
        <v>500</v>
      </c>
      <c r="I16" s="16">
        <v>348</v>
      </c>
      <c r="J16" s="16">
        <v>168</v>
      </c>
      <c r="K16" s="16">
        <v>0</v>
      </c>
      <c r="L16" s="16">
        <v>366</v>
      </c>
      <c r="M16" s="16">
        <v>392</v>
      </c>
      <c r="N16" s="16">
        <v>1774</v>
      </c>
      <c r="O16" s="16">
        <v>79</v>
      </c>
    </row>
    <row r="17" spans="1:15" ht="20" customHeight="1">
      <c r="A17" s="16">
        <v>16</v>
      </c>
      <c r="B17" s="16">
        <v>58</v>
      </c>
      <c r="C17" s="16" t="s">
        <v>23</v>
      </c>
      <c r="D17" s="16" t="s">
        <v>28</v>
      </c>
      <c r="E17" s="16">
        <v>0</v>
      </c>
      <c r="F17" s="16">
        <v>2</v>
      </c>
      <c r="G17" s="16" t="s">
        <v>20</v>
      </c>
      <c r="H17" s="16">
        <v>1150</v>
      </c>
      <c r="I17" s="16">
        <v>522</v>
      </c>
      <c r="J17" s="16">
        <v>252</v>
      </c>
      <c r="K17" s="16">
        <v>238</v>
      </c>
      <c r="L17" s="16">
        <v>183</v>
      </c>
      <c r="M17" s="16">
        <v>149</v>
      </c>
      <c r="N17" s="16">
        <v>2494</v>
      </c>
      <c r="O17" s="16">
        <v>61</v>
      </c>
    </row>
    <row r="18" spans="1:15" ht="20" customHeight="1">
      <c r="A18" s="16">
        <v>17</v>
      </c>
      <c r="B18" s="16">
        <v>46</v>
      </c>
      <c r="C18" s="16" t="s">
        <v>23</v>
      </c>
      <c r="D18" s="16" t="s">
        <v>19</v>
      </c>
      <c r="E18" s="16">
        <v>0</v>
      </c>
      <c r="F18" s="16">
        <v>1</v>
      </c>
      <c r="G18" s="16" t="s">
        <v>20</v>
      </c>
      <c r="H18" s="16">
        <v>1150</v>
      </c>
      <c r="I18" s="16">
        <v>0</v>
      </c>
      <c r="J18" s="16">
        <v>126</v>
      </c>
      <c r="K18" s="16">
        <v>238</v>
      </c>
      <c r="L18" s="16">
        <v>549</v>
      </c>
      <c r="M18" s="16">
        <v>149</v>
      </c>
      <c r="N18" s="16">
        <v>2212</v>
      </c>
      <c r="O18" s="16">
        <v>73</v>
      </c>
    </row>
    <row r="19" spans="1:15" ht="20" customHeight="1">
      <c r="A19" s="16">
        <v>18</v>
      </c>
      <c r="B19" s="16">
        <v>36</v>
      </c>
      <c r="C19" s="16" t="s">
        <v>23</v>
      </c>
      <c r="D19" s="16" t="s">
        <v>26</v>
      </c>
      <c r="E19" s="16">
        <v>1</v>
      </c>
      <c r="F19" s="16">
        <v>3</v>
      </c>
      <c r="G19" s="16" t="s">
        <v>20</v>
      </c>
      <c r="H19" s="16">
        <v>1150</v>
      </c>
      <c r="I19" s="16">
        <v>0</v>
      </c>
      <c r="J19" s="16">
        <v>378</v>
      </c>
      <c r="K19" s="16">
        <v>357</v>
      </c>
      <c r="L19" s="16">
        <v>0</v>
      </c>
      <c r="M19" s="16">
        <v>0</v>
      </c>
      <c r="N19" s="16">
        <v>1885</v>
      </c>
      <c r="O19" s="16">
        <v>55</v>
      </c>
    </row>
    <row r="20" spans="1:15" ht="20" customHeight="1">
      <c r="A20" s="16">
        <v>19</v>
      </c>
      <c r="B20" s="16">
        <v>63</v>
      </c>
      <c r="C20" s="16" t="s">
        <v>17</v>
      </c>
      <c r="D20" s="16" t="s">
        <v>26</v>
      </c>
      <c r="E20" s="16">
        <v>3</v>
      </c>
      <c r="F20" s="16">
        <v>5</v>
      </c>
      <c r="G20" s="16" t="s">
        <v>20</v>
      </c>
      <c r="H20" s="16">
        <v>1150</v>
      </c>
      <c r="I20" s="16">
        <v>148</v>
      </c>
      <c r="J20" s="16">
        <v>630</v>
      </c>
      <c r="K20" s="16">
        <v>302</v>
      </c>
      <c r="L20" s="16">
        <v>0</v>
      </c>
      <c r="M20" s="16">
        <v>302</v>
      </c>
      <c r="N20" s="16">
        <v>2532</v>
      </c>
      <c r="O20" s="16">
        <v>71</v>
      </c>
    </row>
    <row r="21" spans="1:15" ht="20" customHeight="1">
      <c r="A21" s="16">
        <v>20</v>
      </c>
      <c r="B21" s="16">
        <v>38</v>
      </c>
      <c r="C21" s="16" t="s">
        <v>23</v>
      </c>
      <c r="D21" s="16" t="s">
        <v>28</v>
      </c>
      <c r="E21" s="16">
        <v>0</v>
      </c>
      <c r="F21" s="16">
        <v>2</v>
      </c>
      <c r="G21" s="16" t="s">
        <v>18</v>
      </c>
      <c r="H21" s="16">
        <v>500</v>
      </c>
      <c r="I21" s="16">
        <v>522</v>
      </c>
      <c r="J21" s="16">
        <v>168</v>
      </c>
      <c r="K21" s="16">
        <v>357</v>
      </c>
      <c r="L21" s="16">
        <v>732</v>
      </c>
      <c r="M21" s="16">
        <v>0</v>
      </c>
      <c r="N21" s="16">
        <v>2279</v>
      </c>
      <c r="O21" s="16">
        <v>85</v>
      </c>
    </row>
    <row r="22" spans="1:15" ht="20" customHeight="1">
      <c r="A22" s="16">
        <v>21</v>
      </c>
      <c r="B22" s="16">
        <v>27</v>
      </c>
      <c r="C22" s="16" t="s">
        <v>17</v>
      </c>
      <c r="D22" s="16" t="s">
        <v>26</v>
      </c>
      <c r="E22" s="16">
        <v>2</v>
      </c>
      <c r="F22" s="16">
        <v>4</v>
      </c>
      <c r="G22" s="16" t="s">
        <v>25</v>
      </c>
      <c r="H22" s="16">
        <v>2950</v>
      </c>
      <c r="I22" s="16">
        <v>592</v>
      </c>
      <c r="J22" s="16">
        <v>1004</v>
      </c>
      <c r="K22" s="16">
        <v>0</v>
      </c>
      <c r="L22" s="16">
        <v>0</v>
      </c>
      <c r="M22" s="16">
        <v>294</v>
      </c>
      <c r="N22" s="16">
        <v>4840</v>
      </c>
      <c r="O22" s="16">
        <v>81</v>
      </c>
    </row>
    <row r="23" spans="1:15" ht="20" customHeight="1">
      <c r="A23" s="16">
        <v>22</v>
      </c>
      <c r="B23" s="16">
        <v>27</v>
      </c>
      <c r="C23" s="16" t="s">
        <v>22</v>
      </c>
      <c r="D23" s="16" t="s">
        <v>28</v>
      </c>
      <c r="E23" s="16">
        <v>0</v>
      </c>
      <c r="F23" s="16">
        <v>2</v>
      </c>
      <c r="G23" s="16" t="s">
        <v>20</v>
      </c>
      <c r="H23" s="16">
        <v>1150</v>
      </c>
      <c r="I23" s="16">
        <v>0</v>
      </c>
      <c r="J23" s="16">
        <v>252</v>
      </c>
      <c r="K23" s="16">
        <v>334</v>
      </c>
      <c r="L23" s="16">
        <v>501</v>
      </c>
      <c r="M23" s="16">
        <v>147</v>
      </c>
      <c r="N23" s="16">
        <v>2384</v>
      </c>
      <c r="O23" s="16">
        <v>49</v>
      </c>
    </row>
    <row r="24" spans="1:15" ht="20" customHeight="1">
      <c r="A24" s="16">
        <v>23</v>
      </c>
      <c r="B24" s="16">
        <v>21</v>
      </c>
      <c r="C24" s="16" t="s">
        <v>23</v>
      </c>
      <c r="D24" s="16" t="s">
        <v>21</v>
      </c>
      <c r="E24" s="16">
        <v>0</v>
      </c>
      <c r="F24" s="16">
        <v>5</v>
      </c>
      <c r="G24" s="16" t="s">
        <v>20</v>
      </c>
      <c r="H24" s="16">
        <v>1150</v>
      </c>
      <c r="I24" s="16">
        <v>186</v>
      </c>
      <c r="J24" s="16">
        <v>630</v>
      </c>
      <c r="K24" s="16">
        <v>119</v>
      </c>
      <c r="L24" s="16">
        <v>366</v>
      </c>
      <c r="M24" s="16">
        <v>294</v>
      </c>
      <c r="N24" s="16">
        <v>2745</v>
      </c>
      <c r="O24" s="16">
        <v>54</v>
      </c>
    </row>
    <row r="25" spans="1:15" ht="20" customHeight="1">
      <c r="A25" s="16">
        <v>24</v>
      </c>
      <c r="B25" s="16">
        <v>48</v>
      </c>
      <c r="C25" s="16" t="s">
        <v>17</v>
      </c>
      <c r="D25" s="16" t="s">
        <v>26</v>
      </c>
      <c r="E25" s="16">
        <v>1</v>
      </c>
      <c r="F25" s="16">
        <v>3</v>
      </c>
      <c r="G25" s="16" t="s">
        <v>25</v>
      </c>
      <c r="H25" s="16">
        <v>2950</v>
      </c>
      <c r="I25" s="16">
        <v>444</v>
      </c>
      <c r="J25" s="16">
        <v>753</v>
      </c>
      <c r="K25" s="16">
        <v>453</v>
      </c>
      <c r="L25" s="16">
        <v>0</v>
      </c>
      <c r="M25" s="16">
        <v>447</v>
      </c>
      <c r="N25" s="16">
        <v>5047</v>
      </c>
      <c r="O25" s="16">
        <v>50</v>
      </c>
    </row>
    <row r="26" spans="1:15" ht="20" customHeight="1">
      <c r="A26" s="16">
        <v>25</v>
      </c>
      <c r="B26" s="16">
        <v>36</v>
      </c>
      <c r="C26" s="16" t="s">
        <v>17</v>
      </c>
      <c r="D26" s="16" t="s">
        <v>26</v>
      </c>
      <c r="E26" s="16">
        <v>4</v>
      </c>
      <c r="F26" s="16">
        <v>6</v>
      </c>
      <c r="G26" s="16" t="s">
        <v>24</v>
      </c>
      <c r="H26" s="16">
        <v>1950</v>
      </c>
      <c r="I26" s="16">
        <v>148</v>
      </c>
      <c r="J26" s="16">
        <v>1056</v>
      </c>
      <c r="K26" s="16">
        <v>604</v>
      </c>
      <c r="L26" s="16">
        <v>357</v>
      </c>
      <c r="M26" s="16">
        <v>196</v>
      </c>
      <c r="N26" s="16">
        <v>4311</v>
      </c>
      <c r="O26" s="16">
        <v>57</v>
      </c>
    </row>
    <row r="27" spans="1:15" ht="20" customHeight="1">
      <c r="A27" s="16">
        <v>26</v>
      </c>
      <c r="B27" s="16">
        <v>52</v>
      </c>
      <c r="C27" s="16" t="s">
        <v>17</v>
      </c>
      <c r="D27" s="16" t="s">
        <v>26</v>
      </c>
      <c r="E27" s="16">
        <v>3</v>
      </c>
      <c r="F27" s="16">
        <v>5</v>
      </c>
      <c r="G27" s="16" t="s">
        <v>20</v>
      </c>
      <c r="H27" s="16">
        <v>1150</v>
      </c>
      <c r="I27" s="16">
        <v>148</v>
      </c>
      <c r="J27" s="16">
        <v>630</v>
      </c>
      <c r="K27" s="16">
        <v>0</v>
      </c>
      <c r="L27" s="16">
        <v>357</v>
      </c>
      <c r="M27" s="16">
        <v>447</v>
      </c>
      <c r="N27" s="16">
        <v>2732</v>
      </c>
      <c r="O27" s="16">
        <v>68</v>
      </c>
    </row>
    <row r="28" spans="1:15" ht="20" customHeight="1">
      <c r="A28" s="16">
        <v>27</v>
      </c>
      <c r="B28" s="16">
        <v>42</v>
      </c>
      <c r="C28" s="16" t="s">
        <v>22</v>
      </c>
      <c r="D28" s="16" t="s">
        <v>28</v>
      </c>
      <c r="E28" s="16">
        <v>0</v>
      </c>
      <c r="F28" s="16">
        <v>2</v>
      </c>
      <c r="G28" s="16" t="s">
        <v>20</v>
      </c>
      <c r="H28" s="16">
        <v>1150</v>
      </c>
      <c r="I28" s="16">
        <v>696</v>
      </c>
      <c r="J28" s="16">
        <v>252</v>
      </c>
      <c r="K28" s="16">
        <v>501</v>
      </c>
      <c r="L28" s="16">
        <v>501</v>
      </c>
      <c r="M28" s="16">
        <v>0</v>
      </c>
      <c r="N28" s="16">
        <v>3100</v>
      </c>
      <c r="O28" s="16">
        <v>54</v>
      </c>
    </row>
    <row r="29" spans="1:15" ht="20" customHeight="1">
      <c r="A29" s="16">
        <v>28</v>
      </c>
      <c r="B29" s="16">
        <v>30</v>
      </c>
      <c r="C29" s="16" t="s">
        <v>23</v>
      </c>
      <c r="D29" s="16" t="s">
        <v>28</v>
      </c>
      <c r="E29" s="16">
        <v>0</v>
      </c>
      <c r="F29" s="16">
        <v>2</v>
      </c>
      <c r="G29" s="16" t="s">
        <v>18</v>
      </c>
      <c r="H29" s="16">
        <v>500</v>
      </c>
      <c r="I29" s="16">
        <v>348</v>
      </c>
      <c r="J29" s="16">
        <v>168</v>
      </c>
      <c r="K29" s="16">
        <v>238</v>
      </c>
      <c r="L29" s="16">
        <v>549</v>
      </c>
      <c r="M29" s="16">
        <v>392</v>
      </c>
      <c r="N29" s="16">
        <v>2195</v>
      </c>
      <c r="O29" s="16">
        <v>73</v>
      </c>
    </row>
    <row r="30" spans="1:15" ht="20" customHeight="1">
      <c r="A30" s="16">
        <v>29</v>
      </c>
      <c r="B30" s="16">
        <v>54</v>
      </c>
      <c r="C30" s="16" t="s">
        <v>17</v>
      </c>
      <c r="D30" s="16" t="s">
        <v>28</v>
      </c>
      <c r="E30" s="16">
        <v>0</v>
      </c>
      <c r="F30" s="16">
        <v>2</v>
      </c>
      <c r="G30" s="16" t="s">
        <v>20</v>
      </c>
      <c r="H30" s="16">
        <v>1150</v>
      </c>
      <c r="I30" s="16">
        <v>0</v>
      </c>
      <c r="J30" s="16">
        <v>252</v>
      </c>
      <c r="K30" s="16">
        <v>755</v>
      </c>
      <c r="L30" s="16">
        <v>119</v>
      </c>
      <c r="M30" s="16">
        <v>298</v>
      </c>
      <c r="N30" s="16">
        <v>2574</v>
      </c>
      <c r="O30" s="16">
        <v>78</v>
      </c>
    </row>
    <row r="31" spans="1:15" ht="20" customHeight="1">
      <c r="A31" s="16">
        <v>30</v>
      </c>
      <c r="B31" s="16">
        <v>27</v>
      </c>
      <c r="C31" s="16" t="s">
        <v>23</v>
      </c>
      <c r="D31" s="16" t="s">
        <v>21</v>
      </c>
      <c r="E31" s="16">
        <v>0</v>
      </c>
      <c r="F31" s="16">
        <v>3</v>
      </c>
      <c r="G31" s="16" t="s">
        <v>20</v>
      </c>
      <c r="H31" s="16">
        <v>1150</v>
      </c>
      <c r="I31" s="16">
        <v>186</v>
      </c>
      <c r="J31" s="16">
        <v>378</v>
      </c>
      <c r="K31" s="16">
        <v>238</v>
      </c>
      <c r="L31" s="16">
        <v>366</v>
      </c>
      <c r="M31" s="16">
        <v>294</v>
      </c>
      <c r="N31" s="16">
        <v>2612</v>
      </c>
      <c r="O31" s="16">
        <v>88</v>
      </c>
    </row>
    <row r="32" spans="1:15" ht="20" customHeight="1">
      <c r="A32" s="16">
        <v>31</v>
      </c>
      <c r="B32" s="16">
        <v>35</v>
      </c>
      <c r="C32" s="16" t="s">
        <v>23</v>
      </c>
      <c r="D32" s="16" t="s">
        <v>26</v>
      </c>
      <c r="E32" s="16">
        <v>6</v>
      </c>
      <c r="F32" s="16">
        <v>8</v>
      </c>
      <c r="G32" s="16" t="s">
        <v>20</v>
      </c>
      <c r="H32" s="16">
        <v>1150</v>
      </c>
      <c r="I32" s="16">
        <v>0</v>
      </c>
      <c r="J32" s="16">
        <v>1008</v>
      </c>
      <c r="K32" s="16">
        <v>0</v>
      </c>
      <c r="L32" s="16">
        <v>915</v>
      </c>
      <c r="M32" s="16">
        <v>196</v>
      </c>
      <c r="N32" s="16">
        <v>3269</v>
      </c>
      <c r="O32" s="16">
        <v>50</v>
      </c>
    </row>
    <row r="33" spans="1:15" ht="20" customHeight="1">
      <c r="A33" s="16">
        <v>32</v>
      </c>
      <c r="B33" s="16">
        <v>79</v>
      </c>
      <c r="C33" s="16" t="s">
        <v>23</v>
      </c>
      <c r="D33" s="16" t="s">
        <v>28</v>
      </c>
      <c r="E33" s="16">
        <v>0</v>
      </c>
      <c r="F33" s="16">
        <v>2</v>
      </c>
      <c r="G33" s="16" t="s">
        <v>25</v>
      </c>
      <c r="H33" s="16">
        <v>2950</v>
      </c>
      <c r="I33" s="16">
        <v>0</v>
      </c>
      <c r="J33" s="16">
        <v>502</v>
      </c>
      <c r="K33" s="16">
        <v>238</v>
      </c>
      <c r="L33" s="16">
        <v>366</v>
      </c>
      <c r="M33" s="16">
        <v>447</v>
      </c>
      <c r="N33" s="16">
        <v>4503</v>
      </c>
      <c r="O33" s="16">
        <v>50</v>
      </c>
    </row>
    <row r="34" spans="1:15" ht="20" customHeight="1">
      <c r="A34" s="16">
        <v>33</v>
      </c>
      <c r="B34" s="16">
        <v>66</v>
      </c>
      <c r="C34" s="16" t="s">
        <v>23</v>
      </c>
      <c r="D34" s="16" t="s">
        <v>26</v>
      </c>
      <c r="E34" s="16">
        <v>1</v>
      </c>
      <c r="F34" s="16">
        <v>3</v>
      </c>
      <c r="G34" s="16" t="s">
        <v>20</v>
      </c>
      <c r="H34" s="16">
        <v>1150</v>
      </c>
      <c r="I34" s="16">
        <v>296</v>
      </c>
      <c r="J34" s="16">
        <v>378</v>
      </c>
      <c r="K34" s="16">
        <v>119</v>
      </c>
      <c r="L34" s="16">
        <v>183</v>
      </c>
      <c r="M34" s="16">
        <v>151</v>
      </c>
      <c r="N34" s="16">
        <v>2277</v>
      </c>
      <c r="O34" s="16">
        <v>71</v>
      </c>
    </row>
    <row r="35" spans="1:15" ht="20" customHeight="1">
      <c r="A35" s="16">
        <v>34</v>
      </c>
      <c r="B35" s="16">
        <v>21</v>
      </c>
      <c r="C35" s="16" t="s">
        <v>17</v>
      </c>
      <c r="D35" s="16" t="s">
        <v>21</v>
      </c>
      <c r="E35" s="16">
        <v>0</v>
      </c>
      <c r="F35" s="16">
        <v>8</v>
      </c>
      <c r="G35" s="16" t="s">
        <v>18</v>
      </c>
      <c r="H35" s="16">
        <v>500</v>
      </c>
      <c r="I35" s="16">
        <v>93</v>
      </c>
      <c r="J35" s="16">
        <v>672</v>
      </c>
      <c r="K35" s="16">
        <v>453</v>
      </c>
      <c r="L35" s="16">
        <v>238</v>
      </c>
      <c r="M35" s="16">
        <v>441</v>
      </c>
      <c r="N35" s="16">
        <v>2397</v>
      </c>
      <c r="O35" s="16">
        <v>48</v>
      </c>
    </row>
    <row r="36" spans="1:15" ht="20" customHeight="1">
      <c r="A36" s="16">
        <v>35</v>
      </c>
      <c r="B36" s="16">
        <v>48</v>
      </c>
      <c r="C36" s="16" t="s">
        <v>17</v>
      </c>
      <c r="D36" s="16" t="s">
        <v>26</v>
      </c>
      <c r="E36" s="16">
        <v>4</v>
      </c>
      <c r="F36" s="16">
        <v>6</v>
      </c>
      <c r="G36" s="16" t="s">
        <v>25</v>
      </c>
      <c r="H36" s="16">
        <v>2950</v>
      </c>
      <c r="I36" s="16">
        <v>148</v>
      </c>
      <c r="J36" s="16">
        <v>1506</v>
      </c>
      <c r="K36" s="16">
        <v>755</v>
      </c>
      <c r="L36" s="16">
        <v>238</v>
      </c>
      <c r="M36" s="16">
        <v>0</v>
      </c>
      <c r="N36" s="16">
        <v>5597</v>
      </c>
      <c r="O36" s="16">
        <v>81</v>
      </c>
    </row>
    <row r="37" spans="1:15" ht="20" customHeight="1">
      <c r="A37" s="16">
        <v>36</v>
      </c>
      <c r="B37" s="16">
        <v>47</v>
      </c>
      <c r="C37" s="16" t="s">
        <v>17</v>
      </c>
      <c r="D37" s="16" t="s">
        <v>21</v>
      </c>
      <c r="E37" s="16">
        <v>0</v>
      </c>
      <c r="F37" s="16">
        <v>5</v>
      </c>
      <c r="G37" s="16" t="s">
        <v>20</v>
      </c>
      <c r="H37" s="16">
        <v>1150</v>
      </c>
      <c r="I37" s="16">
        <v>93</v>
      </c>
      <c r="J37" s="16">
        <v>630</v>
      </c>
      <c r="K37" s="16">
        <v>755</v>
      </c>
      <c r="L37" s="16">
        <v>0</v>
      </c>
      <c r="M37" s="16">
        <v>0</v>
      </c>
      <c r="N37" s="16">
        <v>2628</v>
      </c>
      <c r="O37" s="16">
        <v>47</v>
      </c>
    </row>
    <row r="38" spans="1:15" ht="20" customHeight="1">
      <c r="A38" s="16">
        <v>37</v>
      </c>
      <c r="B38" s="16">
        <v>64</v>
      </c>
      <c r="C38" s="16" t="s">
        <v>23</v>
      </c>
      <c r="D38" s="16" t="s">
        <v>26</v>
      </c>
      <c r="E38" s="16">
        <v>4</v>
      </c>
      <c r="F38" s="16">
        <v>6</v>
      </c>
      <c r="G38" s="16" t="s">
        <v>20</v>
      </c>
      <c r="H38" s="16">
        <v>1150</v>
      </c>
      <c r="I38" s="16">
        <v>0</v>
      </c>
      <c r="J38" s="16">
        <v>756</v>
      </c>
      <c r="K38" s="16">
        <v>0</v>
      </c>
      <c r="L38" s="16">
        <v>0</v>
      </c>
      <c r="M38" s="16">
        <v>302</v>
      </c>
      <c r="N38" s="16">
        <v>2208</v>
      </c>
      <c r="O38" s="16">
        <v>47</v>
      </c>
    </row>
    <row r="39" spans="1:15" ht="20" customHeight="1">
      <c r="A39" s="16">
        <v>38</v>
      </c>
      <c r="B39" s="16">
        <v>37</v>
      </c>
      <c r="C39" s="16" t="s">
        <v>23</v>
      </c>
      <c r="D39" s="16" t="s">
        <v>26</v>
      </c>
      <c r="E39" s="16">
        <v>4</v>
      </c>
      <c r="F39" s="16">
        <v>6</v>
      </c>
      <c r="G39" s="16" t="s">
        <v>24</v>
      </c>
      <c r="H39" s="16">
        <v>1950</v>
      </c>
      <c r="I39" s="16">
        <v>592</v>
      </c>
      <c r="J39" s="16">
        <v>1056</v>
      </c>
      <c r="K39" s="16">
        <v>238</v>
      </c>
      <c r="L39" s="16">
        <v>0</v>
      </c>
      <c r="M39" s="16">
        <v>0</v>
      </c>
      <c r="N39" s="16">
        <v>3836</v>
      </c>
      <c r="O39" s="16">
        <v>52</v>
      </c>
    </row>
    <row r="40" spans="1:15" ht="20" customHeight="1">
      <c r="A40" s="16">
        <v>39</v>
      </c>
      <c r="B40" s="16">
        <v>30</v>
      </c>
      <c r="C40" s="16" t="s">
        <v>17</v>
      </c>
      <c r="D40" s="16" t="s">
        <v>19</v>
      </c>
      <c r="E40" s="16">
        <v>0</v>
      </c>
      <c r="F40" s="16">
        <v>1</v>
      </c>
      <c r="G40" s="16" t="s">
        <v>20</v>
      </c>
      <c r="H40" s="16">
        <v>1150</v>
      </c>
      <c r="I40" s="16">
        <v>0</v>
      </c>
      <c r="J40" s="16">
        <v>126</v>
      </c>
      <c r="K40" s="16">
        <v>453</v>
      </c>
      <c r="L40" s="16">
        <v>357</v>
      </c>
      <c r="M40" s="16">
        <v>196</v>
      </c>
      <c r="N40" s="16">
        <v>2282</v>
      </c>
      <c r="O40" s="16">
        <v>63</v>
      </c>
    </row>
    <row r="41" spans="1:15" ht="20" customHeight="1">
      <c r="A41" s="16">
        <v>40</v>
      </c>
      <c r="B41" s="16">
        <v>45</v>
      </c>
      <c r="C41" s="16" t="s">
        <v>23</v>
      </c>
      <c r="D41" s="16" t="s">
        <v>28</v>
      </c>
      <c r="E41" s="16">
        <v>0</v>
      </c>
      <c r="F41" s="16">
        <v>2</v>
      </c>
      <c r="G41" s="16" t="s">
        <v>18</v>
      </c>
      <c r="H41" s="16">
        <v>500</v>
      </c>
      <c r="I41" s="16">
        <v>522</v>
      </c>
      <c r="J41" s="16">
        <v>168</v>
      </c>
      <c r="K41" s="16">
        <v>238</v>
      </c>
      <c r="L41" s="16">
        <v>732</v>
      </c>
      <c r="M41" s="16">
        <v>392</v>
      </c>
      <c r="N41" s="16">
        <v>2552</v>
      </c>
      <c r="O41" s="16">
        <v>79</v>
      </c>
    </row>
    <row r="42" spans="1:15" ht="20" customHeight="1">
      <c r="A42" s="16">
        <v>41</v>
      </c>
      <c r="B42" s="16">
        <v>39</v>
      </c>
      <c r="C42" s="16" t="s">
        <v>23</v>
      </c>
      <c r="D42" s="16" t="s">
        <v>19</v>
      </c>
      <c r="E42" s="16">
        <v>0</v>
      </c>
      <c r="F42" s="16">
        <v>1</v>
      </c>
      <c r="G42" s="16" t="s">
        <v>20</v>
      </c>
      <c r="H42" s="16">
        <v>1150</v>
      </c>
      <c r="I42" s="16">
        <v>452</v>
      </c>
      <c r="J42" s="16">
        <v>126</v>
      </c>
      <c r="K42" s="16">
        <v>119</v>
      </c>
      <c r="L42" s="16">
        <v>366</v>
      </c>
      <c r="M42" s="16">
        <v>0</v>
      </c>
      <c r="N42" s="16">
        <v>2213</v>
      </c>
      <c r="O42" s="16">
        <v>93</v>
      </c>
    </row>
    <row r="43" spans="1:15" ht="20" customHeight="1">
      <c r="A43" s="16">
        <v>42</v>
      </c>
      <c r="B43" s="16">
        <v>39</v>
      </c>
      <c r="C43" s="16" t="s">
        <v>22</v>
      </c>
      <c r="D43" s="16" t="s">
        <v>28</v>
      </c>
      <c r="E43" s="16">
        <v>0</v>
      </c>
      <c r="F43" s="16">
        <v>2</v>
      </c>
      <c r="G43" s="16" t="s">
        <v>18</v>
      </c>
      <c r="H43" s="16">
        <v>500</v>
      </c>
      <c r="I43" s="16">
        <v>0</v>
      </c>
      <c r="J43" s="16">
        <v>168</v>
      </c>
      <c r="K43" s="16">
        <v>501</v>
      </c>
      <c r="L43" s="16">
        <v>167</v>
      </c>
      <c r="M43" s="16">
        <v>196</v>
      </c>
      <c r="N43" s="16">
        <v>1532</v>
      </c>
      <c r="O43" s="16">
        <v>77</v>
      </c>
    </row>
    <row r="44" spans="1:15" ht="20" customHeight="1">
      <c r="A44" s="16">
        <v>43</v>
      </c>
      <c r="B44" s="16">
        <v>67</v>
      </c>
      <c r="C44" s="16" t="s">
        <v>17</v>
      </c>
      <c r="D44" s="16" t="s">
        <v>28</v>
      </c>
      <c r="E44" s="16">
        <v>0</v>
      </c>
      <c r="F44" s="16">
        <v>2</v>
      </c>
      <c r="G44" s="16" t="s">
        <v>20</v>
      </c>
      <c r="H44" s="16">
        <v>1150</v>
      </c>
      <c r="I44" s="16">
        <v>348</v>
      </c>
      <c r="J44" s="16">
        <v>252</v>
      </c>
      <c r="K44" s="16">
        <v>755</v>
      </c>
      <c r="L44" s="16">
        <v>0</v>
      </c>
      <c r="M44" s="16">
        <v>0</v>
      </c>
      <c r="N44" s="16">
        <v>2505</v>
      </c>
      <c r="O44" s="16">
        <v>82</v>
      </c>
    </row>
    <row r="45" spans="1:15" ht="20" customHeight="1">
      <c r="A45" s="16">
        <v>44</v>
      </c>
      <c r="B45" s="16">
        <v>44</v>
      </c>
      <c r="C45" s="16" t="s">
        <v>17</v>
      </c>
      <c r="D45" s="16" t="s">
        <v>28</v>
      </c>
      <c r="E45" s="16">
        <v>0</v>
      </c>
      <c r="F45" s="16">
        <v>2</v>
      </c>
      <c r="G45" s="16" t="s">
        <v>20</v>
      </c>
      <c r="H45" s="16">
        <v>1150</v>
      </c>
      <c r="I45" s="16">
        <v>0</v>
      </c>
      <c r="J45" s="16">
        <v>252</v>
      </c>
      <c r="K45" s="16">
        <v>755</v>
      </c>
      <c r="L45" s="16">
        <v>0</v>
      </c>
      <c r="M45" s="16">
        <v>392</v>
      </c>
      <c r="N45" s="16">
        <v>2549</v>
      </c>
      <c r="O45" s="16">
        <v>63</v>
      </c>
    </row>
    <row r="46" spans="1:15" ht="20" customHeight="1">
      <c r="A46" s="16">
        <v>45</v>
      </c>
      <c r="B46" s="16">
        <v>46</v>
      </c>
      <c r="C46" s="16" t="s">
        <v>17</v>
      </c>
      <c r="D46" s="16" t="s">
        <v>26</v>
      </c>
      <c r="E46" s="16">
        <v>1</v>
      </c>
      <c r="F46" s="16">
        <v>3</v>
      </c>
      <c r="G46" s="16" t="s">
        <v>20</v>
      </c>
      <c r="H46" s="16">
        <v>1150</v>
      </c>
      <c r="I46" s="16">
        <v>296</v>
      </c>
      <c r="J46" s="16">
        <v>378</v>
      </c>
      <c r="K46" s="16">
        <v>0</v>
      </c>
      <c r="L46" s="16">
        <v>119</v>
      </c>
      <c r="M46" s="16">
        <v>447</v>
      </c>
      <c r="N46" s="16">
        <v>2390</v>
      </c>
      <c r="O46" s="16">
        <v>71</v>
      </c>
    </row>
    <row r="47" spans="1:15" ht="20" customHeight="1">
      <c r="A47" s="16">
        <v>46</v>
      </c>
      <c r="B47" s="16">
        <v>68</v>
      </c>
      <c r="C47" s="16" t="s">
        <v>23</v>
      </c>
      <c r="D47" s="16" t="s">
        <v>26</v>
      </c>
      <c r="E47" s="16">
        <v>2</v>
      </c>
      <c r="F47" s="16">
        <v>4</v>
      </c>
      <c r="G47" s="16" t="s">
        <v>20</v>
      </c>
      <c r="H47" s="16">
        <v>1150</v>
      </c>
      <c r="I47" s="16">
        <v>148</v>
      </c>
      <c r="J47" s="16">
        <v>504</v>
      </c>
      <c r="K47" s="16">
        <v>0</v>
      </c>
      <c r="L47" s="16">
        <v>366</v>
      </c>
      <c r="M47" s="16">
        <v>0</v>
      </c>
      <c r="N47" s="16">
        <v>2168</v>
      </c>
      <c r="O47" s="16">
        <v>65</v>
      </c>
    </row>
    <row r="48" spans="1:15" ht="20" customHeight="1">
      <c r="A48" s="16">
        <v>47</v>
      </c>
      <c r="B48" s="16">
        <v>75</v>
      </c>
      <c r="C48" s="16" t="s">
        <v>23</v>
      </c>
      <c r="D48" s="16" t="s">
        <v>28</v>
      </c>
      <c r="E48" s="16">
        <v>0</v>
      </c>
      <c r="F48" s="16">
        <v>2</v>
      </c>
      <c r="G48" s="16" t="s">
        <v>24</v>
      </c>
      <c r="H48" s="16">
        <v>1950</v>
      </c>
      <c r="I48" s="16">
        <v>174</v>
      </c>
      <c r="J48" s="16">
        <v>352</v>
      </c>
      <c r="K48" s="16">
        <v>238</v>
      </c>
      <c r="L48" s="16">
        <v>915</v>
      </c>
      <c r="M48" s="16">
        <v>447</v>
      </c>
      <c r="N48" s="16">
        <v>4076</v>
      </c>
      <c r="O48" s="16">
        <v>96</v>
      </c>
    </row>
    <row r="49" spans="1:15" ht="20" customHeight="1">
      <c r="A49" s="16">
        <v>48</v>
      </c>
      <c r="B49" s="16">
        <v>76</v>
      </c>
      <c r="C49" s="16" t="s">
        <v>23</v>
      </c>
      <c r="D49" s="16" t="s">
        <v>19</v>
      </c>
      <c r="E49" s="16">
        <v>0</v>
      </c>
      <c r="F49" s="16">
        <v>1</v>
      </c>
      <c r="G49" s="16" t="s">
        <v>25</v>
      </c>
      <c r="H49" s="16">
        <v>2950</v>
      </c>
      <c r="I49" s="16">
        <v>0</v>
      </c>
      <c r="J49" s="16">
        <v>251</v>
      </c>
      <c r="K49" s="16">
        <v>357</v>
      </c>
      <c r="L49" s="16">
        <v>183</v>
      </c>
      <c r="M49" s="16">
        <v>298</v>
      </c>
      <c r="N49" s="16">
        <v>4039</v>
      </c>
      <c r="O49" s="16">
        <v>80</v>
      </c>
    </row>
    <row r="50" spans="1:15" ht="20" customHeight="1">
      <c r="A50" s="16">
        <v>49</v>
      </c>
      <c r="B50" s="16">
        <v>55</v>
      </c>
      <c r="C50" s="16" t="s">
        <v>17</v>
      </c>
      <c r="D50" s="16" t="s">
        <v>28</v>
      </c>
      <c r="E50" s="16">
        <v>0</v>
      </c>
      <c r="F50" s="16">
        <v>2</v>
      </c>
      <c r="G50" s="16" t="s">
        <v>20</v>
      </c>
      <c r="H50" s="16">
        <v>1150</v>
      </c>
      <c r="I50" s="16">
        <v>696</v>
      </c>
      <c r="J50" s="16">
        <v>252</v>
      </c>
      <c r="K50" s="16">
        <v>302</v>
      </c>
      <c r="L50" s="16">
        <v>0</v>
      </c>
      <c r="M50" s="16">
        <v>149</v>
      </c>
      <c r="N50" s="16">
        <v>2549</v>
      </c>
      <c r="O50" s="16">
        <v>58</v>
      </c>
    </row>
    <row r="51" spans="1:15" ht="20" customHeight="1">
      <c r="A51" s="16">
        <v>50</v>
      </c>
      <c r="B51" s="16">
        <v>39</v>
      </c>
      <c r="C51" s="16" t="s">
        <v>22</v>
      </c>
      <c r="D51" s="16" t="s">
        <v>21</v>
      </c>
      <c r="E51" s="16">
        <v>0</v>
      </c>
      <c r="F51" s="16">
        <v>3</v>
      </c>
      <c r="G51" s="16" t="s">
        <v>20</v>
      </c>
      <c r="H51" s="16">
        <v>1150</v>
      </c>
      <c r="I51" s="16">
        <v>0</v>
      </c>
      <c r="J51" s="16">
        <v>378</v>
      </c>
      <c r="K51" s="16">
        <v>167</v>
      </c>
      <c r="L51" s="16">
        <v>167</v>
      </c>
      <c r="M51" s="16">
        <v>196</v>
      </c>
      <c r="N51" s="16">
        <v>2058</v>
      </c>
      <c r="O51" s="16">
        <v>75</v>
      </c>
    </row>
    <row r="52" spans="1:15" ht="20" customHeight="1">
      <c r="A52" s="16">
        <v>51</v>
      </c>
      <c r="B52" s="16">
        <v>53</v>
      </c>
      <c r="C52" s="16" t="s">
        <v>23</v>
      </c>
      <c r="D52" s="16" t="s">
        <v>26</v>
      </c>
      <c r="E52" s="16">
        <v>1</v>
      </c>
      <c r="F52" s="16">
        <v>3</v>
      </c>
      <c r="G52" s="16" t="s">
        <v>18</v>
      </c>
      <c r="H52" s="16">
        <v>500</v>
      </c>
      <c r="I52" s="16">
        <v>0</v>
      </c>
      <c r="J52" s="16">
        <v>252</v>
      </c>
      <c r="K52" s="16">
        <v>0</v>
      </c>
      <c r="L52" s="16">
        <v>549</v>
      </c>
      <c r="M52" s="16">
        <v>298</v>
      </c>
      <c r="N52" s="16">
        <v>1599</v>
      </c>
      <c r="O52" s="16">
        <v>76</v>
      </c>
    </row>
    <row r="53" spans="1:15" ht="20" customHeight="1">
      <c r="A53" s="16">
        <v>52</v>
      </c>
      <c r="B53" s="16">
        <v>65</v>
      </c>
      <c r="C53" s="16" t="s">
        <v>23</v>
      </c>
      <c r="D53" s="16" t="s">
        <v>19</v>
      </c>
      <c r="E53" s="16">
        <v>0</v>
      </c>
      <c r="F53" s="16">
        <v>1</v>
      </c>
      <c r="G53" s="16" t="s">
        <v>24</v>
      </c>
      <c r="H53" s="16">
        <v>1950</v>
      </c>
      <c r="I53" s="16">
        <v>904</v>
      </c>
      <c r="J53" s="16">
        <v>176</v>
      </c>
      <c r="K53" s="16">
        <v>119</v>
      </c>
      <c r="L53" s="16">
        <v>0</v>
      </c>
      <c r="M53" s="16">
        <v>453</v>
      </c>
      <c r="N53" s="16">
        <v>3602</v>
      </c>
      <c r="O53" s="16">
        <v>83</v>
      </c>
    </row>
    <row r="54" spans="1:15" ht="20" customHeight="1">
      <c r="A54" s="16">
        <v>53</v>
      </c>
      <c r="B54" s="16">
        <v>69</v>
      </c>
      <c r="C54" s="16" t="s">
        <v>17</v>
      </c>
      <c r="D54" s="16" t="s">
        <v>26</v>
      </c>
      <c r="E54" s="16">
        <v>4</v>
      </c>
      <c r="F54" s="16">
        <v>6</v>
      </c>
      <c r="G54" s="16" t="s">
        <v>25</v>
      </c>
      <c r="H54" s="16">
        <v>2950</v>
      </c>
      <c r="I54" s="16">
        <v>592</v>
      </c>
      <c r="J54" s="16">
        <v>1506</v>
      </c>
      <c r="K54" s="16">
        <v>453</v>
      </c>
      <c r="L54" s="16">
        <v>0</v>
      </c>
      <c r="M54" s="16">
        <v>604</v>
      </c>
      <c r="N54" s="16">
        <v>6105</v>
      </c>
      <c r="O54" s="16">
        <v>64</v>
      </c>
    </row>
    <row r="55" spans="1:15" ht="20" customHeight="1">
      <c r="A55" s="16">
        <v>54</v>
      </c>
      <c r="B55" s="16">
        <v>39</v>
      </c>
      <c r="C55" s="16" t="s">
        <v>17</v>
      </c>
      <c r="D55" s="16" t="s">
        <v>26</v>
      </c>
      <c r="E55" s="16">
        <v>1</v>
      </c>
      <c r="F55" s="16">
        <v>3</v>
      </c>
      <c r="G55" s="16" t="s">
        <v>24</v>
      </c>
      <c r="H55" s="16">
        <v>1950</v>
      </c>
      <c r="I55" s="16">
        <v>296</v>
      </c>
      <c r="J55" s="16">
        <v>528</v>
      </c>
      <c r="K55" s="16">
        <v>755</v>
      </c>
      <c r="L55" s="16">
        <v>119</v>
      </c>
      <c r="M55" s="16">
        <v>196</v>
      </c>
      <c r="N55" s="16">
        <v>3844</v>
      </c>
      <c r="O55" s="16">
        <v>79</v>
      </c>
    </row>
    <row r="56" spans="1:15" ht="20" customHeight="1">
      <c r="A56" s="16">
        <v>55</v>
      </c>
      <c r="B56" s="16">
        <v>52</v>
      </c>
      <c r="C56" s="16" t="s">
        <v>23</v>
      </c>
      <c r="D56" s="16" t="s">
        <v>26</v>
      </c>
      <c r="E56" s="16">
        <v>2</v>
      </c>
      <c r="F56" s="16">
        <v>4</v>
      </c>
      <c r="G56" s="16" t="s">
        <v>24</v>
      </c>
      <c r="H56" s="16">
        <v>1950</v>
      </c>
      <c r="I56" s="16">
        <v>444</v>
      </c>
      <c r="J56" s="16">
        <v>704</v>
      </c>
      <c r="K56" s="16">
        <v>0</v>
      </c>
      <c r="L56" s="16">
        <v>915</v>
      </c>
      <c r="M56" s="16">
        <v>298</v>
      </c>
      <c r="N56" s="16">
        <v>4311</v>
      </c>
      <c r="O56" s="16">
        <v>62</v>
      </c>
    </row>
    <row r="57" spans="1:15" ht="20" customHeight="1">
      <c r="A57" s="16">
        <v>56</v>
      </c>
      <c r="B57" s="16">
        <v>59</v>
      </c>
      <c r="C57" s="16" t="s">
        <v>23</v>
      </c>
      <c r="D57" s="16" t="s">
        <v>26</v>
      </c>
      <c r="E57" s="16">
        <v>4</v>
      </c>
      <c r="F57" s="16">
        <v>6</v>
      </c>
      <c r="G57" s="16" t="s">
        <v>18</v>
      </c>
      <c r="H57" s="16">
        <v>500</v>
      </c>
      <c r="I57" s="16">
        <v>148</v>
      </c>
      <c r="J57" s="16">
        <v>504</v>
      </c>
      <c r="K57" s="16">
        <v>238</v>
      </c>
      <c r="L57" s="16">
        <v>366</v>
      </c>
      <c r="M57" s="16">
        <v>149</v>
      </c>
      <c r="N57" s="16">
        <v>1905</v>
      </c>
      <c r="O57" s="16">
        <v>73</v>
      </c>
    </row>
    <row r="58" spans="1:15" ht="20" customHeight="1">
      <c r="A58" s="16">
        <v>57</v>
      </c>
      <c r="B58" s="16">
        <v>47</v>
      </c>
      <c r="C58" s="16" t="s">
        <v>23</v>
      </c>
      <c r="D58" s="16" t="s">
        <v>26</v>
      </c>
      <c r="E58" s="16">
        <v>3</v>
      </c>
      <c r="F58" s="16">
        <v>5</v>
      </c>
      <c r="G58" s="16" t="s">
        <v>18</v>
      </c>
      <c r="H58" s="16">
        <v>500</v>
      </c>
      <c r="I58" s="16">
        <v>0</v>
      </c>
      <c r="J58" s="16">
        <v>420</v>
      </c>
      <c r="K58" s="16">
        <v>238</v>
      </c>
      <c r="L58" s="16">
        <v>366</v>
      </c>
      <c r="M58" s="16">
        <v>149</v>
      </c>
      <c r="N58" s="16">
        <v>1673</v>
      </c>
      <c r="O58" s="16">
        <v>68</v>
      </c>
    </row>
    <row r="59" spans="1:15" ht="20" customHeight="1">
      <c r="A59" s="16">
        <v>58</v>
      </c>
      <c r="B59" s="16">
        <v>67</v>
      </c>
      <c r="C59" s="16" t="s">
        <v>17</v>
      </c>
      <c r="D59" s="16" t="s">
        <v>26</v>
      </c>
      <c r="E59" s="16">
        <v>1</v>
      </c>
      <c r="F59" s="16">
        <v>3</v>
      </c>
      <c r="G59" s="16" t="s">
        <v>20</v>
      </c>
      <c r="H59" s="16">
        <v>1150</v>
      </c>
      <c r="I59" s="16">
        <v>296</v>
      </c>
      <c r="J59" s="16">
        <v>378</v>
      </c>
      <c r="K59" s="16">
        <v>0</v>
      </c>
      <c r="L59" s="16">
        <v>119</v>
      </c>
      <c r="M59" s="16">
        <v>151</v>
      </c>
      <c r="N59" s="16">
        <v>2094</v>
      </c>
      <c r="O59" s="16">
        <v>74</v>
      </c>
    </row>
    <row r="60" spans="1:15" ht="20" customHeight="1">
      <c r="A60" s="16">
        <v>59</v>
      </c>
      <c r="B60" s="16">
        <v>29</v>
      </c>
      <c r="C60" s="16" t="s">
        <v>22</v>
      </c>
      <c r="D60" s="16" t="s">
        <v>21</v>
      </c>
      <c r="E60" s="16">
        <v>0</v>
      </c>
      <c r="F60" s="16">
        <v>4</v>
      </c>
      <c r="G60" s="16" t="s">
        <v>20</v>
      </c>
      <c r="H60" s="16">
        <v>1150</v>
      </c>
      <c r="I60" s="16">
        <v>93</v>
      </c>
      <c r="J60" s="16">
        <v>504</v>
      </c>
      <c r="K60" s="16">
        <v>167</v>
      </c>
      <c r="L60" s="16">
        <v>167</v>
      </c>
      <c r="M60" s="16">
        <v>441</v>
      </c>
      <c r="N60" s="16">
        <v>2522</v>
      </c>
      <c r="O60" s="16">
        <v>94</v>
      </c>
    </row>
    <row r="61" spans="1:15" ht="20" customHeight="1">
      <c r="A61" s="16">
        <v>60</v>
      </c>
      <c r="B61" s="16">
        <v>38</v>
      </c>
      <c r="C61" s="16" t="s">
        <v>17</v>
      </c>
      <c r="D61" s="16" t="s">
        <v>21</v>
      </c>
      <c r="E61" s="16">
        <v>0</v>
      </c>
      <c r="F61" s="16">
        <v>5</v>
      </c>
      <c r="G61" s="16" t="s">
        <v>20</v>
      </c>
      <c r="H61" s="16">
        <v>1150</v>
      </c>
      <c r="I61" s="16">
        <v>186</v>
      </c>
      <c r="J61" s="16">
        <v>630</v>
      </c>
      <c r="K61" s="16">
        <v>453</v>
      </c>
      <c r="L61" s="16">
        <v>357</v>
      </c>
      <c r="M61" s="16">
        <v>0</v>
      </c>
      <c r="N61" s="16">
        <v>2776</v>
      </c>
      <c r="O61" s="16">
        <v>64</v>
      </c>
    </row>
    <row r="62" spans="1:15" ht="20" customHeight="1">
      <c r="A62" s="16">
        <v>61</v>
      </c>
      <c r="B62" s="16">
        <v>68</v>
      </c>
      <c r="C62" s="16" t="s">
        <v>17</v>
      </c>
      <c r="D62" s="16" t="s">
        <v>26</v>
      </c>
      <c r="E62" s="16">
        <v>3</v>
      </c>
      <c r="F62" s="16">
        <v>5</v>
      </c>
      <c r="G62" s="16" t="s">
        <v>20</v>
      </c>
      <c r="H62" s="16">
        <v>1150</v>
      </c>
      <c r="I62" s="16">
        <v>0</v>
      </c>
      <c r="J62" s="16">
        <v>630</v>
      </c>
      <c r="K62" s="16">
        <v>604</v>
      </c>
      <c r="L62" s="16">
        <v>357</v>
      </c>
      <c r="M62" s="16">
        <v>453</v>
      </c>
      <c r="N62" s="16">
        <v>3194</v>
      </c>
      <c r="O62" s="16">
        <v>74</v>
      </c>
    </row>
    <row r="63" spans="1:15" ht="20" customHeight="1">
      <c r="A63" s="16">
        <v>62</v>
      </c>
      <c r="B63" s="16">
        <v>59</v>
      </c>
      <c r="C63" s="16" t="s">
        <v>23</v>
      </c>
      <c r="D63" s="16" t="s">
        <v>26</v>
      </c>
      <c r="E63" s="16">
        <v>2</v>
      </c>
      <c r="F63" s="16">
        <v>4</v>
      </c>
      <c r="G63" s="16" t="s">
        <v>24</v>
      </c>
      <c r="H63" s="16">
        <v>1950</v>
      </c>
      <c r="I63" s="16">
        <v>444</v>
      </c>
      <c r="J63" s="16">
        <v>704</v>
      </c>
      <c r="K63" s="16">
        <v>0</v>
      </c>
      <c r="L63" s="16">
        <v>366</v>
      </c>
      <c r="M63" s="16">
        <v>0</v>
      </c>
      <c r="N63" s="16">
        <v>3464</v>
      </c>
      <c r="O63" s="16">
        <v>83</v>
      </c>
    </row>
    <row r="64" spans="1:15" ht="20" customHeight="1">
      <c r="A64" s="16">
        <v>63</v>
      </c>
      <c r="B64" s="16">
        <v>59</v>
      </c>
      <c r="C64" s="16" t="s">
        <v>23</v>
      </c>
      <c r="D64" s="16" t="s">
        <v>28</v>
      </c>
      <c r="E64" s="16">
        <v>0</v>
      </c>
      <c r="F64" s="16">
        <v>2</v>
      </c>
      <c r="G64" s="16" t="s">
        <v>20</v>
      </c>
      <c r="H64" s="16">
        <v>1150</v>
      </c>
      <c r="I64" s="16">
        <v>0</v>
      </c>
      <c r="J64" s="16">
        <v>252</v>
      </c>
      <c r="K64" s="16">
        <v>238</v>
      </c>
      <c r="L64" s="16">
        <v>366</v>
      </c>
      <c r="M64" s="16">
        <v>149</v>
      </c>
      <c r="N64" s="16">
        <v>2155</v>
      </c>
      <c r="O64" s="16">
        <v>46</v>
      </c>
    </row>
    <row r="65" spans="1:15" ht="20" customHeight="1">
      <c r="A65" s="16">
        <v>64</v>
      </c>
      <c r="B65" s="16">
        <v>56</v>
      </c>
      <c r="C65" s="16" t="s">
        <v>17</v>
      </c>
      <c r="D65" s="16" t="s">
        <v>26</v>
      </c>
      <c r="E65" s="16">
        <v>4</v>
      </c>
      <c r="F65" s="16">
        <v>6</v>
      </c>
      <c r="G65" s="16" t="s">
        <v>24</v>
      </c>
      <c r="H65" s="16">
        <v>1950</v>
      </c>
      <c r="I65" s="16">
        <v>0</v>
      </c>
      <c r="J65" s="16">
        <v>1056</v>
      </c>
      <c r="K65" s="16">
        <v>755</v>
      </c>
      <c r="L65" s="16">
        <v>238</v>
      </c>
      <c r="M65" s="16">
        <v>0</v>
      </c>
      <c r="N65" s="16">
        <v>3999</v>
      </c>
      <c r="O65" s="16">
        <v>57</v>
      </c>
    </row>
    <row r="66" spans="1:15" ht="20" customHeight="1">
      <c r="A66" s="16">
        <v>65</v>
      </c>
      <c r="B66" s="16">
        <v>43</v>
      </c>
      <c r="C66" s="16" t="s">
        <v>23</v>
      </c>
      <c r="D66" s="16" t="s">
        <v>26</v>
      </c>
      <c r="E66" s="16">
        <v>5</v>
      </c>
      <c r="F66" s="16">
        <v>7</v>
      </c>
      <c r="G66" s="16" t="s">
        <v>24</v>
      </c>
      <c r="H66" s="16">
        <v>1950</v>
      </c>
      <c r="I66" s="16">
        <v>148</v>
      </c>
      <c r="J66" s="16">
        <v>1232</v>
      </c>
      <c r="K66" s="16">
        <v>238</v>
      </c>
      <c r="L66" s="16">
        <v>183</v>
      </c>
      <c r="M66" s="16">
        <v>0</v>
      </c>
      <c r="N66" s="16">
        <v>3751</v>
      </c>
      <c r="O66" s="16">
        <v>83</v>
      </c>
    </row>
    <row r="67" spans="1:15" ht="20" customHeight="1">
      <c r="A67" s="16">
        <v>66</v>
      </c>
      <c r="B67" s="16">
        <v>65</v>
      </c>
      <c r="C67" s="16" t="s">
        <v>23</v>
      </c>
      <c r="D67" s="16" t="s">
        <v>26</v>
      </c>
      <c r="E67" s="16">
        <v>1</v>
      </c>
      <c r="F67" s="16">
        <v>3</v>
      </c>
      <c r="G67" s="16" t="s">
        <v>25</v>
      </c>
      <c r="H67" s="16">
        <v>2950</v>
      </c>
      <c r="I67" s="16">
        <v>444</v>
      </c>
      <c r="J67" s="16">
        <v>753</v>
      </c>
      <c r="K67" s="16">
        <v>238</v>
      </c>
      <c r="L67" s="16">
        <v>183</v>
      </c>
      <c r="M67" s="16">
        <v>151</v>
      </c>
      <c r="N67" s="16">
        <v>4719</v>
      </c>
      <c r="O67" s="16">
        <v>88</v>
      </c>
    </row>
    <row r="68" spans="1:15" ht="20" customHeight="1">
      <c r="A68" s="16">
        <v>67</v>
      </c>
      <c r="B68" s="16">
        <v>54</v>
      </c>
      <c r="C68" s="16" t="s">
        <v>23</v>
      </c>
      <c r="D68" s="16" t="s">
        <v>19</v>
      </c>
      <c r="E68" s="16">
        <v>0</v>
      </c>
      <c r="F68" s="16">
        <v>1</v>
      </c>
      <c r="G68" s="16" t="s">
        <v>24</v>
      </c>
      <c r="H68" s="16">
        <v>1950</v>
      </c>
      <c r="I68" s="16">
        <v>678</v>
      </c>
      <c r="J68" s="16">
        <v>176</v>
      </c>
      <c r="K68" s="16">
        <v>0</v>
      </c>
      <c r="L68" s="16">
        <v>915</v>
      </c>
      <c r="M68" s="16">
        <v>447</v>
      </c>
      <c r="N68" s="16">
        <v>4166</v>
      </c>
      <c r="O68" s="16">
        <v>74</v>
      </c>
    </row>
    <row r="69" spans="1:15" ht="20" customHeight="1">
      <c r="A69" s="16">
        <v>68</v>
      </c>
      <c r="B69" s="16">
        <v>41</v>
      </c>
      <c r="C69" s="16" t="s">
        <v>23</v>
      </c>
      <c r="D69" s="16" t="s">
        <v>26</v>
      </c>
      <c r="E69" s="16">
        <v>4</v>
      </c>
      <c r="F69" s="16">
        <v>6</v>
      </c>
      <c r="G69" s="16" t="s">
        <v>20</v>
      </c>
      <c r="H69" s="16">
        <v>1150</v>
      </c>
      <c r="I69" s="16">
        <v>0</v>
      </c>
      <c r="J69" s="16">
        <v>756</v>
      </c>
      <c r="K69" s="16">
        <v>357</v>
      </c>
      <c r="L69" s="16">
        <v>915</v>
      </c>
      <c r="M69" s="16">
        <v>196</v>
      </c>
      <c r="N69" s="16">
        <v>3374</v>
      </c>
      <c r="O69" s="16">
        <v>64</v>
      </c>
    </row>
    <row r="70" spans="1:15" ht="20" customHeight="1">
      <c r="A70" s="16">
        <v>69</v>
      </c>
      <c r="B70" s="16">
        <v>64</v>
      </c>
      <c r="C70" s="16" t="s">
        <v>23</v>
      </c>
      <c r="D70" s="16" t="s">
        <v>21</v>
      </c>
      <c r="E70" s="16">
        <v>0</v>
      </c>
      <c r="F70" s="16">
        <v>4</v>
      </c>
      <c r="G70" s="16" t="s">
        <v>18</v>
      </c>
      <c r="H70" s="16">
        <v>500</v>
      </c>
      <c r="I70" s="16">
        <v>0</v>
      </c>
      <c r="J70" s="16">
        <v>336</v>
      </c>
      <c r="K70" s="16">
        <v>357</v>
      </c>
      <c r="L70" s="16">
        <v>183</v>
      </c>
      <c r="M70" s="16">
        <v>0</v>
      </c>
      <c r="N70" s="16">
        <v>1376</v>
      </c>
      <c r="O70" s="16">
        <v>60</v>
      </c>
    </row>
    <row r="71" spans="1:15" ht="20" customHeight="1">
      <c r="A71" s="16">
        <v>70</v>
      </c>
      <c r="B71" s="16">
        <v>47</v>
      </c>
      <c r="C71" s="16" t="s">
        <v>23</v>
      </c>
      <c r="D71" s="16" t="s">
        <v>21</v>
      </c>
      <c r="E71" s="16">
        <v>0</v>
      </c>
      <c r="F71" s="16">
        <v>8</v>
      </c>
      <c r="G71" s="16" t="s">
        <v>18</v>
      </c>
      <c r="H71" s="16">
        <v>500</v>
      </c>
      <c r="I71" s="16">
        <v>93</v>
      </c>
      <c r="J71" s="16">
        <v>672</v>
      </c>
      <c r="K71" s="16">
        <v>119</v>
      </c>
      <c r="L71" s="16">
        <v>0</v>
      </c>
      <c r="M71" s="16">
        <v>447</v>
      </c>
      <c r="N71" s="16">
        <v>1831</v>
      </c>
      <c r="O71" s="16">
        <v>77</v>
      </c>
    </row>
    <row r="72" spans="1:15" ht="20" customHeight="1">
      <c r="A72" s="16">
        <v>71</v>
      </c>
      <c r="B72" s="16">
        <v>42</v>
      </c>
      <c r="C72" s="16" t="s">
        <v>23</v>
      </c>
      <c r="D72" s="16" t="s">
        <v>19</v>
      </c>
      <c r="E72" s="16">
        <v>0</v>
      </c>
      <c r="F72" s="16">
        <v>1</v>
      </c>
      <c r="G72" s="16" t="s">
        <v>20</v>
      </c>
      <c r="H72" s="16">
        <v>1150</v>
      </c>
      <c r="I72" s="16">
        <v>904</v>
      </c>
      <c r="J72" s="16">
        <v>126</v>
      </c>
      <c r="K72" s="16">
        <v>0</v>
      </c>
      <c r="L72" s="16">
        <v>549</v>
      </c>
      <c r="M72" s="16">
        <v>196</v>
      </c>
      <c r="N72" s="16">
        <v>2925</v>
      </c>
      <c r="O72" s="16">
        <v>68</v>
      </c>
    </row>
    <row r="73" spans="1:15" ht="20" customHeight="1">
      <c r="A73" s="16">
        <v>72</v>
      </c>
      <c r="B73" s="16">
        <v>34</v>
      </c>
      <c r="C73" s="16" t="s">
        <v>17</v>
      </c>
      <c r="D73" s="16" t="s">
        <v>26</v>
      </c>
      <c r="E73" s="16">
        <v>4</v>
      </c>
      <c r="F73" s="16">
        <v>6</v>
      </c>
      <c r="G73" s="16" t="s">
        <v>20</v>
      </c>
      <c r="H73" s="16">
        <v>1150</v>
      </c>
      <c r="I73" s="16">
        <v>444</v>
      </c>
      <c r="J73" s="16">
        <v>756</v>
      </c>
      <c r="K73" s="16">
        <v>302</v>
      </c>
      <c r="L73" s="16">
        <v>119</v>
      </c>
      <c r="M73" s="16">
        <v>0</v>
      </c>
      <c r="N73" s="16">
        <v>2771</v>
      </c>
      <c r="O73" s="16">
        <v>85</v>
      </c>
    </row>
    <row r="74" spans="1:15" ht="20" customHeight="1">
      <c r="A74" s="16">
        <v>73</v>
      </c>
      <c r="B74" s="16">
        <v>41</v>
      </c>
      <c r="C74" s="16" t="s">
        <v>23</v>
      </c>
      <c r="D74" s="16" t="s">
        <v>26</v>
      </c>
      <c r="E74" s="16">
        <v>1</v>
      </c>
      <c r="F74" s="16">
        <v>3</v>
      </c>
      <c r="G74" s="16" t="s">
        <v>24</v>
      </c>
      <c r="H74" s="16">
        <v>1950</v>
      </c>
      <c r="I74" s="16">
        <v>0</v>
      </c>
      <c r="J74" s="16">
        <v>528</v>
      </c>
      <c r="K74" s="16">
        <v>0</v>
      </c>
      <c r="L74" s="16">
        <v>366</v>
      </c>
      <c r="M74" s="16">
        <v>392</v>
      </c>
      <c r="N74" s="16">
        <v>3236</v>
      </c>
      <c r="O74" s="16">
        <v>97</v>
      </c>
    </row>
    <row r="75" spans="1:15" ht="20" customHeight="1">
      <c r="A75" s="16">
        <v>74</v>
      </c>
      <c r="B75" s="16">
        <v>24</v>
      </c>
      <c r="C75" s="16" t="s">
        <v>23</v>
      </c>
      <c r="D75" s="16" t="s">
        <v>28</v>
      </c>
      <c r="E75" s="16">
        <v>0</v>
      </c>
      <c r="F75" s="16">
        <v>2</v>
      </c>
      <c r="G75" s="16" t="s">
        <v>18</v>
      </c>
      <c r="H75" s="16">
        <v>500</v>
      </c>
      <c r="I75" s="16">
        <v>348</v>
      </c>
      <c r="J75" s="16">
        <v>168</v>
      </c>
      <c r="K75" s="16">
        <v>0</v>
      </c>
      <c r="L75" s="16">
        <v>366</v>
      </c>
      <c r="M75" s="16">
        <v>441</v>
      </c>
      <c r="N75" s="16">
        <v>1823</v>
      </c>
      <c r="O75" s="16">
        <v>96</v>
      </c>
    </row>
    <row r="76" spans="1:15" ht="20" customHeight="1">
      <c r="A76" s="16">
        <v>75</v>
      </c>
      <c r="B76" s="16">
        <v>32</v>
      </c>
      <c r="C76" s="16" t="s">
        <v>22</v>
      </c>
      <c r="D76" s="16" t="s">
        <v>28</v>
      </c>
      <c r="E76" s="16">
        <v>0</v>
      </c>
      <c r="F76" s="16">
        <v>2</v>
      </c>
      <c r="G76" s="16" t="s">
        <v>18</v>
      </c>
      <c r="H76" s="16">
        <v>500</v>
      </c>
      <c r="I76" s="16">
        <v>174</v>
      </c>
      <c r="J76" s="16">
        <v>168</v>
      </c>
      <c r="K76" s="16">
        <v>501</v>
      </c>
      <c r="L76" s="16">
        <v>334</v>
      </c>
      <c r="M76" s="16">
        <v>196</v>
      </c>
      <c r="N76" s="16">
        <v>1873</v>
      </c>
      <c r="O76" s="16">
        <v>71</v>
      </c>
    </row>
    <row r="77" spans="1:15" ht="20" customHeight="1">
      <c r="A77" s="16">
        <v>76</v>
      </c>
      <c r="B77" s="16">
        <v>74</v>
      </c>
      <c r="C77" s="16" t="s">
        <v>23</v>
      </c>
      <c r="D77" s="16" t="s">
        <v>28</v>
      </c>
      <c r="E77" s="16">
        <v>0</v>
      </c>
      <c r="F77" s="16">
        <v>2</v>
      </c>
      <c r="G77" s="16" t="s">
        <v>24</v>
      </c>
      <c r="H77" s="16">
        <v>1950</v>
      </c>
      <c r="I77" s="16">
        <v>522</v>
      </c>
      <c r="J77" s="16">
        <v>352</v>
      </c>
      <c r="K77" s="16">
        <v>357</v>
      </c>
      <c r="L77" s="16">
        <v>183</v>
      </c>
      <c r="M77" s="16">
        <v>447</v>
      </c>
      <c r="N77" s="16">
        <v>3811</v>
      </c>
      <c r="O77" s="16">
        <v>61</v>
      </c>
    </row>
    <row r="78" spans="1:15" ht="20" customHeight="1">
      <c r="A78" s="16">
        <v>77</v>
      </c>
      <c r="B78" s="16">
        <v>56</v>
      </c>
      <c r="C78" s="16" t="s">
        <v>17</v>
      </c>
      <c r="D78" s="16" t="s">
        <v>26</v>
      </c>
      <c r="E78" s="16">
        <v>3</v>
      </c>
      <c r="F78" s="16">
        <v>5</v>
      </c>
      <c r="G78" s="16" t="s">
        <v>24</v>
      </c>
      <c r="H78" s="16">
        <v>1950</v>
      </c>
      <c r="I78" s="16">
        <v>444</v>
      </c>
      <c r="J78" s="16">
        <v>880</v>
      </c>
      <c r="K78" s="16">
        <v>755</v>
      </c>
      <c r="L78" s="16">
        <v>119</v>
      </c>
      <c r="M78" s="16">
        <v>447</v>
      </c>
      <c r="N78" s="16">
        <v>4595</v>
      </c>
      <c r="O78" s="16">
        <v>52</v>
      </c>
    </row>
    <row r="79" spans="1:15" ht="20" customHeight="1">
      <c r="A79" s="16">
        <v>78</v>
      </c>
      <c r="B79" s="16">
        <v>60</v>
      </c>
      <c r="C79" s="16" t="s">
        <v>23</v>
      </c>
      <c r="D79" s="16" t="s">
        <v>28</v>
      </c>
      <c r="E79" s="16">
        <v>0</v>
      </c>
      <c r="F79" s="16">
        <v>2</v>
      </c>
      <c r="G79" s="16" t="s">
        <v>25</v>
      </c>
      <c r="H79" s="16">
        <v>2950</v>
      </c>
      <c r="I79" s="16">
        <v>174</v>
      </c>
      <c r="J79" s="16">
        <v>502</v>
      </c>
      <c r="K79" s="16">
        <v>0</v>
      </c>
      <c r="L79" s="16">
        <v>183</v>
      </c>
      <c r="M79" s="16">
        <v>0</v>
      </c>
      <c r="N79" s="16">
        <v>3809</v>
      </c>
      <c r="O79" s="16">
        <v>70</v>
      </c>
    </row>
    <row r="80" spans="1:15" ht="20" customHeight="1">
      <c r="A80" s="16">
        <v>79</v>
      </c>
      <c r="B80" s="16">
        <v>51</v>
      </c>
      <c r="C80" s="16" t="s">
        <v>23</v>
      </c>
      <c r="D80" s="16" t="s">
        <v>26</v>
      </c>
      <c r="E80" s="16">
        <v>2</v>
      </c>
      <c r="F80" s="16">
        <v>4</v>
      </c>
      <c r="G80" s="16" t="s">
        <v>24</v>
      </c>
      <c r="H80" s="16">
        <v>1950</v>
      </c>
      <c r="I80" s="16">
        <v>592</v>
      </c>
      <c r="J80" s="16">
        <v>704</v>
      </c>
      <c r="K80" s="16">
        <v>357</v>
      </c>
      <c r="L80" s="16">
        <v>732</v>
      </c>
      <c r="M80" s="16">
        <v>298</v>
      </c>
      <c r="N80" s="16">
        <v>4633</v>
      </c>
      <c r="O80" s="16">
        <v>64</v>
      </c>
    </row>
    <row r="81" spans="1:15" ht="20" customHeight="1">
      <c r="A81" s="16">
        <v>80</v>
      </c>
      <c r="B81" s="16">
        <v>59</v>
      </c>
      <c r="C81" s="16" t="s">
        <v>23</v>
      </c>
      <c r="D81" s="16" t="s">
        <v>26</v>
      </c>
      <c r="E81" s="16">
        <v>4</v>
      </c>
      <c r="F81" s="16">
        <v>6</v>
      </c>
      <c r="G81" s="16" t="s">
        <v>24</v>
      </c>
      <c r="H81" s="16">
        <v>1950</v>
      </c>
      <c r="I81" s="16">
        <v>296</v>
      </c>
      <c r="J81" s="16">
        <v>1056</v>
      </c>
      <c r="K81" s="16">
        <v>119</v>
      </c>
      <c r="L81" s="16">
        <v>366</v>
      </c>
      <c r="M81" s="16">
        <v>298</v>
      </c>
      <c r="N81" s="16">
        <v>4085</v>
      </c>
      <c r="O81" s="16">
        <v>78</v>
      </c>
    </row>
    <row r="82" spans="1:15" ht="20" customHeight="1">
      <c r="A82" s="16">
        <v>81</v>
      </c>
      <c r="B82" s="16">
        <v>35</v>
      </c>
      <c r="C82" s="16" t="s">
        <v>23</v>
      </c>
      <c r="D82" s="16" t="s">
        <v>26</v>
      </c>
      <c r="E82" s="16">
        <v>4</v>
      </c>
      <c r="F82" s="16">
        <v>6</v>
      </c>
      <c r="G82" s="16" t="s">
        <v>20</v>
      </c>
      <c r="H82" s="16">
        <v>1150</v>
      </c>
      <c r="I82" s="16">
        <v>148</v>
      </c>
      <c r="J82" s="16">
        <v>756</v>
      </c>
      <c r="K82" s="16">
        <v>119</v>
      </c>
      <c r="L82" s="16">
        <v>183</v>
      </c>
      <c r="M82" s="16">
        <v>0</v>
      </c>
      <c r="N82" s="16">
        <v>2356</v>
      </c>
      <c r="O82" s="16">
        <v>52</v>
      </c>
    </row>
    <row r="83" spans="1:15" ht="20" customHeight="1">
      <c r="A83" s="16">
        <v>82</v>
      </c>
      <c r="B83" s="16">
        <v>54</v>
      </c>
      <c r="C83" s="16" t="s">
        <v>23</v>
      </c>
      <c r="D83" s="16" t="s">
        <v>26</v>
      </c>
      <c r="E83" s="16">
        <v>1</v>
      </c>
      <c r="F83" s="16">
        <v>3</v>
      </c>
      <c r="G83" s="16" t="s">
        <v>24</v>
      </c>
      <c r="H83" s="16">
        <v>1950</v>
      </c>
      <c r="I83" s="16">
        <v>592</v>
      </c>
      <c r="J83" s="16">
        <v>528</v>
      </c>
      <c r="K83" s="16">
        <v>238</v>
      </c>
      <c r="L83" s="16">
        <v>549</v>
      </c>
      <c r="M83" s="16">
        <v>149</v>
      </c>
      <c r="N83" s="16">
        <v>4006</v>
      </c>
      <c r="O83" s="16">
        <v>65</v>
      </c>
    </row>
    <row r="84" spans="1:15" ht="20" customHeight="1">
      <c r="A84" s="16">
        <v>83</v>
      </c>
      <c r="B84" s="16">
        <v>26</v>
      </c>
      <c r="C84" s="16" t="s">
        <v>23</v>
      </c>
      <c r="D84" s="16" t="s">
        <v>28</v>
      </c>
      <c r="E84" s="16">
        <v>0</v>
      </c>
      <c r="F84" s="16">
        <v>2</v>
      </c>
      <c r="G84" s="16" t="s">
        <v>18</v>
      </c>
      <c r="H84" s="16">
        <v>500</v>
      </c>
      <c r="I84" s="16">
        <v>696</v>
      </c>
      <c r="J84" s="16">
        <v>168</v>
      </c>
      <c r="K84" s="16">
        <v>119</v>
      </c>
      <c r="L84" s="16">
        <v>915</v>
      </c>
      <c r="M84" s="16">
        <v>441</v>
      </c>
      <c r="N84" s="16">
        <v>2839</v>
      </c>
      <c r="O84" s="16">
        <v>59</v>
      </c>
    </row>
    <row r="85" spans="1:15" ht="20" customHeight="1">
      <c r="A85" s="16">
        <v>84</v>
      </c>
      <c r="B85" s="16">
        <v>26</v>
      </c>
      <c r="C85" s="16" t="s">
        <v>23</v>
      </c>
      <c r="D85" s="16" t="s">
        <v>28</v>
      </c>
      <c r="E85" s="16">
        <v>0</v>
      </c>
      <c r="F85" s="16">
        <v>2</v>
      </c>
      <c r="G85" s="16" t="s">
        <v>18</v>
      </c>
      <c r="H85" s="16">
        <v>500</v>
      </c>
      <c r="I85" s="16">
        <v>0</v>
      </c>
      <c r="J85" s="16">
        <v>168</v>
      </c>
      <c r="K85" s="16">
        <v>238</v>
      </c>
      <c r="L85" s="16">
        <v>915</v>
      </c>
      <c r="M85" s="16">
        <v>441</v>
      </c>
      <c r="N85" s="16">
        <v>2262</v>
      </c>
      <c r="O85" s="16">
        <v>83</v>
      </c>
    </row>
    <row r="86" spans="1:15" ht="20" customHeight="1">
      <c r="A86" s="16">
        <v>85</v>
      </c>
      <c r="B86" s="16">
        <v>82</v>
      </c>
      <c r="C86" s="16" t="s">
        <v>17</v>
      </c>
      <c r="D86" s="16" t="s">
        <v>21</v>
      </c>
      <c r="E86" s="16">
        <v>0</v>
      </c>
      <c r="F86" s="16">
        <v>7</v>
      </c>
      <c r="G86" s="16" t="s">
        <v>18</v>
      </c>
      <c r="H86" s="16">
        <v>500</v>
      </c>
      <c r="I86" s="16">
        <v>0</v>
      </c>
      <c r="J86" s="16">
        <v>588</v>
      </c>
      <c r="K86" s="16">
        <v>755</v>
      </c>
      <c r="L86" s="16">
        <v>238</v>
      </c>
      <c r="M86" s="16">
        <v>149</v>
      </c>
      <c r="N86" s="16">
        <v>2230</v>
      </c>
      <c r="O86" s="16">
        <v>89</v>
      </c>
    </row>
    <row r="87" spans="1:15" ht="20" customHeight="1">
      <c r="A87" s="16">
        <v>86</v>
      </c>
      <c r="B87" s="16">
        <v>63</v>
      </c>
      <c r="C87" s="16" t="s">
        <v>23</v>
      </c>
      <c r="D87" s="16" t="s">
        <v>28</v>
      </c>
      <c r="E87" s="16">
        <v>0</v>
      </c>
      <c r="F87" s="16">
        <v>2</v>
      </c>
      <c r="G87" s="16" t="s">
        <v>25</v>
      </c>
      <c r="H87" s="16">
        <v>2950</v>
      </c>
      <c r="I87" s="16">
        <v>696</v>
      </c>
      <c r="J87" s="16">
        <v>502</v>
      </c>
      <c r="K87" s="16">
        <v>119</v>
      </c>
      <c r="L87" s="16">
        <v>366</v>
      </c>
      <c r="M87" s="16">
        <v>0</v>
      </c>
      <c r="N87" s="16">
        <v>4633</v>
      </c>
      <c r="O87" s="16">
        <v>53</v>
      </c>
    </row>
    <row r="88" spans="1:15" ht="20" customHeight="1">
      <c r="A88" s="16">
        <v>87</v>
      </c>
      <c r="B88" s="16">
        <v>44</v>
      </c>
      <c r="C88" s="16" t="s">
        <v>17</v>
      </c>
      <c r="D88" s="16" t="s">
        <v>26</v>
      </c>
      <c r="E88" s="16">
        <v>3</v>
      </c>
      <c r="F88" s="16">
        <v>5</v>
      </c>
      <c r="G88" s="16" t="s">
        <v>20</v>
      </c>
      <c r="H88" s="16">
        <v>1150</v>
      </c>
      <c r="I88" s="16">
        <v>592</v>
      </c>
      <c r="J88" s="16">
        <v>630</v>
      </c>
      <c r="K88" s="16">
        <v>0</v>
      </c>
      <c r="L88" s="16">
        <v>238</v>
      </c>
      <c r="M88" s="16">
        <v>392</v>
      </c>
      <c r="N88" s="16">
        <v>3002</v>
      </c>
      <c r="O88" s="16">
        <v>91</v>
      </c>
    </row>
    <row r="89" spans="1:15" ht="20" customHeight="1">
      <c r="A89" s="16">
        <v>88</v>
      </c>
      <c r="B89" s="16">
        <v>28</v>
      </c>
      <c r="C89" s="16" t="s">
        <v>17</v>
      </c>
      <c r="D89" s="16" t="s">
        <v>19</v>
      </c>
      <c r="E89" s="16">
        <v>0</v>
      </c>
      <c r="F89" s="16">
        <v>1</v>
      </c>
      <c r="G89" s="16" t="s">
        <v>18</v>
      </c>
      <c r="H89" s="16">
        <v>500</v>
      </c>
      <c r="I89" s="16">
        <v>904</v>
      </c>
      <c r="J89" s="16">
        <v>84</v>
      </c>
      <c r="K89" s="16">
        <v>453</v>
      </c>
      <c r="L89" s="16">
        <v>357</v>
      </c>
      <c r="M89" s="16">
        <v>441</v>
      </c>
      <c r="N89" s="16">
        <v>2739</v>
      </c>
      <c r="O89" s="16">
        <v>81</v>
      </c>
    </row>
    <row r="90" spans="1:15" ht="20" customHeight="1">
      <c r="A90" s="16">
        <v>89</v>
      </c>
      <c r="B90" s="16">
        <v>25</v>
      </c>
      <c r="C90" s="16" t="s">
        <v>17</v>
      </c>
      <c r="D90" s="16" t="s">
        <v>19</v>
      </c>
      <c r="E90" s="16">
        <v>0</v>
      </c>
      <c r="F90" s="16">
        <v>1</v>
      </c>
      <c r="G90" s="16" t="s">
        <v>18</v>
      </c>
      <c r="H90" s="16">
        <v>500</v>
      </c>
      <c r="I90" s="16">
        <v>0</v>
      </c>
      <c r="J90" s="16">
        <v>84</v>
      </c>
      <c r="K90" s="16">
        <v>151</v>
      </c>
      <c r="L90" s="16">
        <v>238</v>
      </c>
      <c r="M90" s="16">
        <v>441</v>
      </c>
      <c r="N90" s="16">
        <v>1414</v>
      </c>
      <c r="O90" s="16">
        <v>53</v>
      </c>
    </row>
    <row r="91" spans="1:15" ht="20" customHeight="1">
      <c r="A91" s="16">
        <v>90</v>
      </c>
      <c r="B91" s="16">
        <v>65</v>
      </c>
      <c r="C91" s="16" t="s">
        <v>17</v>
      </c>
      <c r="D91" s="16" t="s">
        <v>19</v>
      </c>
      <c r="E91" s="16">
        <v>0</v>
      </c>
      <c r="F91" s="16">
        <v>1</v>
      </c>
      <c r="G91" s="16" t="s">
        <v>24</v>
      </c>
      <c r="H91" s="16">
        <v>1950</v>
      </c>
      <c r="I91" s="16">
        <v>0</v>
      </c>
      <c r="J91" s="16">
        <v>176</v>
      </c>
      <c r="K91" s="16">
        <v>604</v>
      </c>
      <c r="L91" s="16">
        <v>238</v>
      </c>
      <c r="M91" s="16">
        <v>604</v>
      </c>
      <c r="N91" s="16">
        <v>3572</v>
      </c>
      <c r="O91" s="16">
        <v>48</v>
      </c>
    </row>
    <row r="92" spans="1:15" ht="20" customHeight="1">
      <c r="A92" s="16">
        <v>91</v>
      </c>
      <c r="B92" s="16">
        <v>57</v>
      </c>
      <c r="C92" s="16" t="s">
        <v>17</v>
      </c>
      <c r="D92" s="16" t="s">
        <v>26</v>
      </c>
      <c r="E92" s="16">
        <v>2</v>
      </c>
      <c r="F92" s="16">
        <v>4</v>
      </c>
      <c r="G92" s="16" t="s">
        <v>18</v>
      </c>
      <c r="H92" s="16">
        <v>500</v>
      </c>
      <c r="I92" s="16">
        <v>0</v>
      </c>
      <c r="J92" s="16">
        <v>336</v>
      </c>
      <c r="K92" s="16">
        <v>0</v>
      </c>
      <c r="L92" s="16">
        <v>0</v>
      </c>
      <c r="M92" s="16">
        <v>447</v>
      </c>
      <c r="N92" s="16">
        <v>1283</v>
      </c>
      <c r="O92" s="16">
        <v>68</v>
      </c>
    </row>
    <row r="93" spans="1:15" ht="20" customHeight="1">
      <c r="A93" s="16">
        <v>92</v>
      </c>
      <c r="B93" s="16">
        <v>60</v>
      </c>
      <c r="C93" s="16" t="s">
        <v>23</v>
      </c>
      <c r="D93" s="16" t="s">
        <v>21</v>
      </c>
      <c r="E93" s="16">
        <v>0</v>
      </c>
      <c r="F93" s="16">
        <v>6</v>
      </c>
      <c r="G93" s="16" t="s">
        <v>18</v>
      </c>
      <c r="H93" s="16">
        <v>500</v>
      </c>
      <c r="I93" s="16">
        <v>186</v>
      </c>
      <c r="J93" s="16">
        <v>504</v>
      </c>
      <c r="K93" s="16">
        <v>119</v>
      </c>
      <c r="L93" s="16">
        <v>366</v>
      </c>
      <c r="M93" s="16">
        <v>151</v>
      </c>
      <c r="N93" s="16">
        <v>1826</v>
      </c>
      <c r="O93" s="16">
        <v>58</v>
      </c>
    </row>
    <row r="94" spans="1:15" ht="20" customHeight="1">
      <c r="A94" s="16">
        <v>93</v>
      </c>
      <c r="B94" s="16">
        <v>77</v>
      </c>
      <c r="C94" s="16" t="s">
        <v>23</v>
      </c>
      <c r="D94" s="16" t="s">
        <v>28</v>
      </c>
      <c r="E94" s="16">
        <v>0</v>
      </c>
      <c r="F94" s="16">
        <v>2</v>
      </c>
      <c r="G94" s="16" t="s">
        <v>25</v>
      </c>
      <c r="H94" s="16">
        <v>2950</v>
      </c>
      <c r="I94" s="16">
        <v>0</v>
      </c>
      <c r="J94" s="16">
        <v>502</v>
      </c>
      <c r="K94" s="16">
        <v>238</v>
      </c>
      <c r="L94" s="16">
        <v>366</v>
      </c>
      <c r="M94" s="16">
        <v>149</v>
      </c>
      <c r="N94" s="16">
        <v>4205</v>
      </c>
      <c r="O94" s="16">
        <v>71</v>
      </c>
    </row>
    <row r="95" spans="1:15" ht="20" customHeight="1">
      <c r="A95" s="16">
        <v>94</v>
      </c>
      <c r="B95" s="16">
        <v>63</v>
      </c>
      <c r="C95" s="16" t="s">
        <v>23</v>
      </c>
      <c r="D95" s="16" t="s">
        <v>19</v>
      </c>
      <c r="E95" s="16">
        <v>0</v>
      </c>
      <c r="F95" s="16">
        <v>1</v>
      </c>
      <c r="G95" s="16" t="s">
        <v>24</v>
      </c>
      <c r="H95" s="16">
        <v>1950</v>
      </c>
      <c r="I95" s="16">
        <v>678</v>
      </c>
      <c r="J95" s="16">
        <v>176</v>
      </c>
      <c r="K95" s="16">
        <v>357</v>
      </c>
      <c r="L95" s="16">
        <v>549</v>
      </c>
      <c r="M95" s="16">
        <v>0</v>
      </c>
      <c r="N95" s="16">
        <v>3710</v>
      </c>
      <c r="O95" s="16">
        <v>72</v>
      </c>
    </row>
    <row r="96" spans="1:15" ht="20" customHeight="1">
      <c r="A96" s="16">
        <v>95</v>
      </c>
      <c r="B96" s="16">
        <v>85</v>
      </c>
      <c r="C96" s="16" t="s">
        <v>23</v>
      </c>
      <c r="D96" s="16" t="s">
        <v>28</v>
      </c>
      <c r="E96" s="16">
        <v>0</v>
      </c>
      <c r="F96" s="16">
        <v>2</v>
      </c>
      <c r="G96" s="16" t="s">
        <v>24</v>
      </c>
      <c r="H96" s="16">
        <v>1950</v>
      </c>
      <c r="I96" s="16">
        <v>522</v>
      </c>
      <c r="J96" s="16">
        <v>352</v>
      </c>
      <c r="K96" s="16">
        <v>119</v>
      </c>
      <c r="L96" s="16">
        <v>0</v>
      </c>
      <c r="M96" s="16">
        <v>0</v>
      </c>
      <c r="N96" s="16">
        <v>2943</v>
      </c>
      <c r="O96" s="16">
        <v>63</v>
      </c>
    </row>
    <row r="97" spans="1:15" ht="20" customHeight="1">
      <c r="A97" s="16">
        <v>96</v>
      </c>
      <c r="B97" s="16">
        <v>61</v>
      </c>
      <c r="C97" s="16" t="s">
        <v>23</v>
      </c>
      <c r="D97" s="16" t="s">
        <v>19</v>
      </c>
      <c r="E97" s="16">
        <v>0</v>
      </c>
      <c r="F97" s="16">
        <v>1</v>
      </c>
      <c r="G97" s="16" t="s">
        <v>24</v>
      </c>
      <c r="H97" s="16">
        <v>1950</v>
      </c>
      <c r="I97" s="16">
        <v>678</v>
      </c>
      <c r="J97" s="16">
        <v>176</v>
      </c>
      <c r="K97" s="16">
        <v>238</v>
      </c>
      <c r="L97" s="16">
        <v>915</v>
      </c>
      <c r="M97" s="16">
        <v>453</v>
      </c>
      <c r="N97" s="16">
        <v>4410</v>
      </c>
      <c r="O97" s="16">
        <v>51</v>
      </c>
    </row>
    <row r="98" spans="1:15" ht="20" customHeight="1">
      <c r="A98" s="16">
        <v>97</v>
      </c>
      <c r="B98" s="16">
        <v>40</v>
      </c>
      <c r="C98" s="16" t="s">
        <v>17</v>
      </c>
      <c r="D98" s="16" t="s">
        <v>26</v>
      </c>
      <c r="E98" s="16">
        <v>2</v>
      </c>
      <c r="F98" s="16">
        <v>4</v>
      </c>
      <c r="G98" s="16" t="s">
        <v>24</v>
      </c>
      <c r="H98" s="16">
        <v>1950</v>
      </c>
      <c r="I98" s="16">
        <v>148</v>
      </c>
      <c r="J98" s="16">
        <v>704</v>
      </c>
      <c r="K98" s="16">
        <v>755</v>
      </c>
      <c r="L98" s="16">
        <v>0</v>
      </c>
      <c r="M98" s="16">
        <v>392</v>
      </c>
      <c r="N98" s="16">
        <v>3949</v>
      </c>
      <c r="O98" s="16">
        <v>66</v>
      </c>
    </row>
    <row r="99" spans="1:15" ht="20" customHeight="1">
      <c r="A99" s="16">
        <v>98</v>
      </c>
      <c r="B99" s="16">
        <v>50</v>
      </c>
      <c r="C99" s="16" t="s">
        <v>22</v>
      </c>
      <c r="D99" s="16" t="s">
        <v>26</v>
      </c>
      <c r="E99" s="16">
        <v>3</v>
      </c>
      <c r="F99" s="16">
        <v>5</v>
      </c>
      <c r="G99" s="16" t="s">
        <v>24</v>
      </c>
      <c r="H99" s="16">
        <v>1950</v>
      </c>
      <c r="I99" s="16">
        <v>592</v>
      </c>
      <c r="J99" s="16">
        <v>880</v>
      </c>
      <c r="K99" s="16">
        <v>167</v>
      </c>
      <c r="L99" s="16">
        <v>0</v>
      </c>
      <c r="M99" s="16">
        <v>0</v>
      </c>
      <c r="N99" s="16">
        <v>3589</v>
      </c>
      <c r="O99" s="16">
        <v>69</v>
      </c>
    </row>
    <row r="100" spans="1:15" ht="20" customHeight="1">
      <c r="A100" s="16">
        <v>99</v>
      </c>
      <c r="B100" s="16">
        <v>59</v>
      </c>
      <c r="C100" s="16" t="s">
        <v>17</v>
      </c>
      <c r="D100" s="16" t="s">
        <v>26</v>
      </c>
      <c r="E100" s="16">
        <v>2</v>
      </c>
      <c r="F100" s="16">
        <v>4</v>
      </c>
      <c r="G100" s="16" t="s">
        <v>25</v>
      </c>
      <c r="H100" s="16">
        <v>2950</v>
      </c>
      <c r="I100" s="16">
        <v>296</v>
      </c>
      <c r="J100" s="16">
        <v>1004</v>
      </c>
      <c r="K100" s="16">
        <v>755</v>
      </c>
      <c r="L100" s="16">
        <v>119</v>
      </c>
      <c r="M100" s="16">
        <v>149</v>
      </c>
      <c r="N100" s="16">
        <v>5273</v>
      </c>
      <c r="O100" s="16">
        <v>55</v>
      </c>
    </row>
    <row r="101" spans="1:15" ht="20" customHeight="1">
      <c r="A101" s="16">
        <v>100</v>
      </c>
      <c r="B101" s="16">
        <v>38</v>
      </c>
      <c r="C101" s="16" t="s">
        <v>23</v>
      </c>
      <c r="D101" s="16" t="s">
        <v>26</v>
      </c>
      <c r="E101" s="16">
        <v>3</v>
      </c>
      <c r="F101" s="16">
        <v>5</v>
      </c>
      <c r="G101" s="16" t="s">
        <v>25</v>
      </c>
      <c r="H101" s="16">
        <v>2950</v>
      </c>
      <c r="I101" s="16">
        <v>148</v>
      </c>
      <c r="J101" s="16">
        <v>1255</v>
      </c>
      <c r="K101" s="16">
        <v>119</v>
      </c>
      <c r="L101" s="16">
        <v>915</v>
      </c>
      <c r="M101" s="16">
        <v>392</v>
      </c>
      <c r="N101" s="16">
        <v>5779</v>
      </c>
      <c r="O101" s="16">
        <v>56</v>
      </c>
    </row>
    <row r="102" spans="1:15" ht="20" customHeight="1">
      <c r="A102" s="16">
        <v>101</v>
      </c>
      <c r="B102" s="16">
        <v>63</v>
      </c>
      <c r="C102" s="16" t="s">
        <v>23</v>
      </c>
      <c r="D102" s="16" t="s">
        <v>28</v>
      </c>
      <c r="E102" s="16">
        <v>0</v>
      </c>
      <c r="F102" s="16">
        <v>2</v>
      </c>
      <c r="G102" s="16" t="s">
        <v>25</v>
      </c>
      <c r="H102" s="16">
        <v>2950</v>
      </c>
      <c r="I102" s="16">
        <v>696</v>
      </c>
      <c r="J102" s="16">
        <v>502</v>
      </c>
      <c r="K102" s="16">
        <v>0</v>
      </c>
      <c r="L102" s="16">
        <v>0</v>
      </c>
      <c r="M102" s="16">
        <v>604</v>
      </c>
      <c r="N102" s="16">
        <v>4752</v>
      </c>
      <c r="O102" s="16">
        <v>63</v>
      </c>
    </row>
    <row r="103" spans="1:15" ht="20" customHeight="1">
      <c r="A103" s="16">
        <v>102</v>
      </c>
      <c r="B103" s="16">
        <v>49</v>
      </c>
      <c r="C103" s="16" t="s">
        <v>23</v>
      </c>
      <c r="D103" s="16" t="s">
        <v>26</v>
      </c>
      <c r="E103" s="16">
        <v>1</v>
      </c>
      <c r="F103" s="16">
        <v>3</v>
      </c>
      <c r="G103" s="16" t="s">
        <v>24</v>
      </c>
      <c r="H103" s="16">
        <v>1950</v>
      </c>
      <c r="I103" s="16">
        <v>444</v>
      </c>
      <c r="J103" s="16">
        <v>528</v>
      </c>
      <c r="K103" s="16">
        <v>238</v>
      </c>
      <c r="L103" s="16">
        <v>183</v>
      </c>
      <c r="M103" s="16">
        <v>298</v>
      </c>
      <c r="N103" s="16">
        <v>3641</v>
      </c>
      <c r="O103" s="16">
        <v>72</v>
      </c>
    </row>
    <row r="104" spans="1:15" ht="20" customHeight="1">
      <c r="A104" s="16">
        <v>103</v>
      </c>
      <c r="B104" s="16">
        <v>69</v>
      </c>
      <c r="C104" s="16" t="s">
        <v>17</v>
      </c>
      <c r="D104" s="16" t="s">
        <v>26</v>
      </c>
      <c r="E104" s="16">
        <v>1</v>
      </c>
      <c r="F104" s="16">
        <v>3</v>
      </c>
      <c r="G104" s="16" t="s">
        <v>20</v>
      </c>
      <c r="H104" s="16">
        <v>1150</v>
      </c>
      <c r="I104" s="16">
        <v>148</v>
      </c>
      <c r="J104" s="16">
        <v>378</v>
      </c>
      <c r="K104" s="16">
        <v>604</v>
      </c>
      <c r="L104" s="16">
        <v>357</v>
      </c>
      <c r="M104" s="16">
        <v>0</v>
      </c>
      <c r="N104" s="16">
        <v>2637</v>
      </c>
      <c r="O104" s="16">
        <v>58</v>
      </c>
    </row>
    <row r="105" spans="1:15" ht="20" customHeight="1">
      <c r="A105" s="16">
        <v>104</v>
      </c>
      <c r="B105" s="16">
        <v>32</v>
      </c>
      <c r="C105" s="16" t="s">
        <v>23</v>
      </c>
      <c r="D105" s="16" t="s">
        <v>26</v>
      </c>
      <c r="E105" s="16">
        <v>3</v>
      </c>
      <c r="F105" s="16">
        <v>5</v>
      </c>
      <c r="G105" s="16" t="s">
        <v>20</v>
      </c>
      <c r="H105" s="16">
        <v>1150</v>
      </c>
      <c r="I105" s="16">
        <v>148</v>
      </c>
      <c r="J105" s="16">
        <v>630</v>
      </c>
      <c r="K105" s="16">
        <v>238</v>
      </c>
      <c r="L105" s="16">
        <v>0</v>
      </c>
      <c r="M105" s="16">
        <v>392</v>
      </c>
      <c r="N105" s="16">
        <v>2558</v>
      </c>
      <c r="O105" s="16">
        <v>80</v>
      </c>
    </row>
    <row r="106" spans="1:15" ht="20" customHeight="1">
      <c r="A106" s="16">
        <v>105</v>
      </c>
      <c r="B106" s="16">
        <v>68</v>
      </c>
      <c r="C106" s="16" t="s">
        <v>17</v>
      </c>
      <c r="D106" s="16" t="s">
        <v>26</v>
      </c>
      <c r="E106" s="16">
        <v>2</v>
      </c>
      <c r="F106" s="16">
        <v>4</v>
      </c>
      <c r="G106" s="16" t="s">
        <v>25</v>
      </c>
      <c r="H106" s="16">
        <v>2950</v>
      </c>
      <c r="I106" s="16">
        <v>444</v>
      </c>
      <c r="J106" s="16">
        <v>1004</v>
      </c>
      <c r="K106" s="16">
        <v>151</v>
      </c>
      <c r="L106" s="16">
        <v>238</v>
      </c>
      <c r="M106" s="16">
        <v>453</v>
      </c>
      <c r="N106" s="16">
        <v>5240</v>
      </c>
      <c r="O106" s="16">
        <v>64</v>
      </c>
    </row>
    <row r="107" spans="1:15" ht="20" customHeight="1">
      <c r="A107" s="16">
        <v>106</v>
      </c>
      <c r="B107" s="16">
        <v>37</v>
      </c>
      <c r="C107" s="16" t="s">
        <v>23</v>
      </c>
      <c r="D107" s="16" t="s">
        <v>21</v>
      </c>
      <c r="E107" s="16">
        <v>0</v>
      </c>
      <c r="F107" s="16">
        <v>3</v>
      </c>
      <c r="G107" s="16" t="s">
        <v>20</v>
      </c>
      <c r="H107" s="16">
        <v>1150</v>
      </c>
      <c r="I107" s="16">
        <v>0</v>
      </c>
      <c r="J107" s="16">
        <v>378</v>
      </c>
      <c r="K107" s="16">
        <v>0</v>
      </c>
      <c r="L107" s="16">
        <v>549</v>
      </c>
      <c r="M107" s="16">
        <v>196</v>
      </c>
      <c r="N107" s="16">
        <v>2273</v>
      </c>
      <c r="O107" s="16">
        <v>89</v>
      </c>
    </row>
    <row r="108" spans="1:15" ht="20" customHeight="1">
      <c r="A108" s="16">
        <v>107</v>
      </c>
      <c r="B108" s="16">
        <v>55</v>
      </c>
      <c r="C108" s="16" t="s">
        <v>17</v>
      </c>
      <c r="D108" s="16" t="s">
        <v>26</v>
      </c>
      <c r="E108" s="16">
        <v>3</v>
      </c>
      <c r="F108" s="16">
        <v>5</v>
      </c>
      <c r="G108" s="16" t="s">
        <v>24</v>
      </c>
      <c r="H108" s="16">
        <v>1950</v>
      </c>
      <c r="I108" s="16">
        <v>592</v>
      </c>
      <c r="J108" s="16">
        <v>880</v>
      </c>
      <c r="K108" s="16">
        <v>302</v>
      </c>
      <c r="L108" s="16">
        <v>119</v>
      </c>
      <c r="M108" s="16">
        <v>447</v>
      </c>
      <c r="N108" s="16">
        <v>4290</v>
      </c>
      <c r="O108" s="16">
        <v>86</v>
      </c>
    </row>
    <row r="109" spans="1:15" ht="20" customHeight="1">
      <c r="A109" s="16">
        <v>108</v>
      </c>
      <c r="B109" s="16">
        <v>61</v>
      </c>
      <c r="C109" s="16" t="s">
        <v>23</v>
      </c>
      <c r="D109" s="16" t="s">
        <v>28</v>
      </c>
      <c r="E109" s="16">
        <v>0</v>
      </c>
      <c r="F109" s="16">
        <v>2</v>
      </c>
      <c r="G109" s="16" t="s">
        <v>25</v>
      </c>
      <c r="H109" s="16">
        <v>2950</v>
      </c>
      <c r="I109" s="16">
        <v>348</v>
      </c>
      <c r="J109" s="16">
        <v>502</v>
      </c>
      <c r="K109" s="16">
        <v>357</v>
      </c>
      <c r="L109" s="16">
        <v>0</v>
      </c>
      <c r="M109" s="16">
        <v>0</v>
      </c>
      <c r="N109" s="16">
        <v>4157</v>
      </c>
      <c r="O109" s="16">
        <v>68</v>
      </c>
    </row>
    <row r="110" spans="1:15" ht="20" customHeight="1">
      <c r="A110" s="16">
        <v>109</v>
      </c>
      <c r="B110" s="16">
        <v>39</v>
      </c>
      <c r="C110" s="16" t="s">
        <v>23</v>
      </c>
      <c r="D110" s="16" t="s">
        <v>28</v>
      </c>
      <c r="E110" s="16">
        <v>0</v>
      </c>
      <c r="F110" s="16">
        <v>2</v>
      </c>
      <c r="G110" s="16" t="s">
        <v>20</v>
      </c>
      <c r="H110" s="16">
        <v>1150</v>
      </c>
      <c r="I110" s="16">
        <v>0</v>
      </c>
      <c r="J110" s="16">
        <v>252</v>
      </c>
      <c r="K110" s="16">
        <v>0</v>
      </c>
      <c r="L110" s="16">
        <v>732</v>
      </c>
      <c r="M110" s="16">
        <v>0</v>
      </c>
      <c r="N110" s="16">
        <v>2134</v>
      </c>
      <c r="O110" s="16">
        <v>68</v>
      </c>
    </row>
    <row r="111" spans="1:15" ht="20" customHeight="1">
      <c r="A111" s="16">
        <v>110</v>
      </c>
      <c r="B111" s="16">
        <v>69</v>
      </c>
      <c r="C111" s="16" t="s">
        <v>23</v>
      </c>
      <c r="D111" s="16" t="s">
        <v>21</v>
      </c>
      <c r="E111" s="16">
        <v>0</v>
      </c>
      <c r="F111" s="16">
        <v>8</v>
      </c>
      <c r="G111" s="16" t="s">
        <v>18</v>
      </c>
      <c r="H111" s="16">
        <v>500</v>
      </c>
      <c r="I111" s="16">
        <v>186</v>
      </c>
      <c r="J111" s="16">
        <v>672</v>
      </c>
      <c r="K111" s="16">
        <v>0</v>
      </c>
      <c r="L111" s="16">
        <v>732</v>
      </c>
      <c r="M111" s="16">
        <v>453</v>
      </c>
      <c r="N111" s="16">
        <v>2543</v>
      </c>
      <c r="O111" s="16">
        <v>51</v>
      </c>
    </row>
    <row r="112" spans="1:15" ht="20" customHeight="1">
      <c r="A112" s="16">
        <v>111</v>
      </c>
      <c r="B112" s="16">
        <v>43</v>
      </c>
      <c r="C112" s="16" t="s">
        <v>17</v>
      </c>
      <c r="D112" s="16" t="s">
        <v>28</v>
      </c>
      <c r="E112" s="16">
        <v>0</v>
      </c>
      <c r="F112" s="16">
        <v>2</v>
      </c>
      <c r="G112" s="16" t="s">
        <v>20</v>
      </c>
      <c r="H112" s="16">
        <v>1150</v>
      </c>
      <c r="I112" s="16">
        <v>522</v>
      </c>
      <c r="J112" s="16">
        <v>252</v>
      </c>
      <c r="K112" s="16">
        <v>151</v>
      </c>
      <c r="L112" s="16">
        <v>238</v>
      </c>
      <c r="M112" s="16">
        <v>392</v>
      </c>
      <c r="N112" s="16">
        <v>2705</v>
      </c>
      <c r="O112" s="16">
        <v>92</v>
      </c>
    </row>
    <row r="113" spans="1:15" ht="20" customHeight="1">
      <c r="A113" s="16">
        <v>112</v>
      </c>
      <c r="B113" s="16">
        <v>48</v>
      </c>
      <c r="C113" s="16" t="s">
        <v>17</v>
      </c>
      <c r="D113" s="16" t="s">
        <v>21</v>
      </c>
      <c r="E113" s="16">
        <v>0</v>
      </c>
      <c r="F113" s="16">
        <v>6</v>
      </c>
      <c r="G113" s="16" t="s">
        <v>18</v>
      </c>
      <c r="H113" s="16">
        <v>500</v>
      </c>
      <c r="I113" s="16">
        <v>93</v>
      </c>
      <c r="J113" s="16">
        <v>504</v>
      </c>
      <c r="K113" s="16">
        <v>151</v>
      </c>
      <c r="L113" s="16">
        <v>238</v>
      </c>
      <c r="M113" s="16">
        <v>298</v>
      </c>
      <c r="N113" s="16">
        <v>1784</v>
      </c>
      <c r="O113" s="16">
        <v>89</v>
      </c>
    </row>
    <row r="114" spans="1:15" ht="20" customHeight="1">
      <c r="A114" s="16">
        <v>113</v>
      </c>
      <c r="B114" s="16">
        <v>24</v>
      </c>
      <c r="C114" s="16" t="s">
        <v>23</v>
      </c>
      <c r="D114" s="16" t="s">
        <v>21</v>
      </c>
      <c r="E114" s="16">
        <v>0</v>
      </c>
      <c r="F114" s="16">
        <v>6</v>
      </c>
      <c r="G114" s="16" t="s">
        <v>18</v>
      </c>
      <c r="H114" s="16">
        <v>500</v>
      </c>
      <c r="I114" s="16">
        <v>0</v>
      </c>
      <c r="J114" s="16">
        <v>504</v>
      </c>
      <c r="K114" s="16">
        <v>238</v>
      </c>
      <c r="L114" s="16">
        <v>366</v>
      </c>
      <c r="M114" s="16">
        <v>147</v>
      </c>
      <c r="N114" s="16">
        <v>1755</v>
      </c>
      <c r="O114" s="16">
        <v>94</v>
      </c>
    </row>
    <row r="115" spans="1:15" ht="20" customHeight="1">
      <c r="A115" s="16">
        <v>114</v>
      </c>
      <c r="B115" s="16">
        <v>63</v>
      </c>
      <c r="C115" s="16" t="s">
        <v>23</v>
      </c>
      <c r="D115" s="16" t="s">
        <v>28</v>
      </c>
      <c r="E115" s="16">
        <v>0</v>
      </c>
      <c r="F115" s="16">
        <v>2</v>
      </c>
      <c r="G115" s="16" t="s">
        <v>25</v>
      </c>
      <c r="H115" s="16">
        <v>2950</v>
      </c>
      <c r="I115" s="16">
        <v>522</v>
      </c>
      <c r="J115" s="16">
        <v>502</v>
      </c>
      <c r="K115" s="16">
        <v>0</v>
      </c>
      <c r="L115" s="16">
        <v>366</v>
      </c>
      <c r="M115" s="16">
        <v>604</v>
      </c>
      <c r="N115" s="16">
        <v>4944</v>
      </c>
      <c r="O115" s="16">
        <v>88</v>
      </c>
    </row>
    <row r="116" spans="1:15" ht="20" customHeight="1">
      <c r="A116" s="16">
        <v>115</v>
      </c>
      <c r="B116" s="16">
        <v>41</v>
      </c>
      <c r="C116" s="16" t="s">
        <v>23</v>
      </c>
      <c r="D116" s="16" t="s">
        <v>21</v>
      </c>
      <c r="E116" s="16">
        <v>0</v>
      </c>
      <c r="F116" s="16">
        <v>6</v>
      </c>
      <c r="G116" s="16" t="s">
        <v>20</v>
      </c>
      <c r="H116" s="16">
        <v>1150</v>
      </c>
      <c r="I116" s="16">
        <v>0</v>
      </c>
      <c r="J116" s="16">
        <v>756</v>
      </c>
      <c r="K116" s="16">
        <v>0</v>
      </c>
      <c r="L116" s="16">
        <v>183</v>
      </c>
      <c r="M116" s="16">
        <v>392</v>
      </c>
      <c r="N116" s="16">
        <v>2481</v>
      </c>
      <c r="O116" s="16">
        <v>81</v>
      </c>
    </row>
    <row r="117" spans="1:15" ht="20" customHeight="1">
      <c r="A117" s="16">
        <v>116</v>
      </c>
      <c r="B117" s="16">
        <v>39</v>
      </c>
      <c r="C117" s="16" t="s">
        <v>23</v>
      </c>
      <c r="D117" s="16" t="s">
        <v>21</v>
      </c>
      <c r="E117" s="16">
        <v>0</v>
      </c>
      <c r="F117" s="16">
        <v>8</v>
      </c>
      <c r="G117" s="16" t="s">
        <v>20</v>
      </c>
      <c r="H117" s="16">
        <v>1150</v>
      </c>
      <c r="I117" s="16">
        <v>0</v>
      </c>
      <c r="J117" s="16">
        <v>1008</v>
      </c>
      <c r="K117" s="16">
        <v>0</v>
      </c>
      <c r="L117" s="16">
        <v>366</v>
      </c>
      <c r="M117" s="16">
        <v>196</v>
      </c>
      <c r="N117" s="16">
        <v>2720</v>
      </c>
      <c r="O117" s="16">
        <v>97</v>
      </c>
    </row>
    <row r="118" spans="1:15" ht="20" customHeight="1">
      <c r="A118" s="16">
        <v>117</v>
      </c>
      <c r="B118" s="16">
        <v>56</v>
      </c>
      <c r="C118" s="16" t="s">
        <v>23</v>
      </c>
      <c r="D118" s="16" t="s">
        <v>26</v>
      </c>
      <c r="E118" s="16">
        <v>2</v>
      </c>
      <c r="F118" s="16">
        <v>4</v>
      </c>
      <c r="G118" s="16" t="s">
        <v>18</v>
      </c>
      <c r="H118" s="16">
        <v>500</v>
      </c>
      <c r="I118" s="16">
        <v>444</v>
      </c>
      <c r="J118" s="16">
        <v>336</v>
      </c>
      <c r="K118" s="16">
        <v>238</v>
      </c>
      <c r="L118" s="16">
        <v>732</v>
      </c>
      <c r="M118" s="16">
        <v>447</v>
      </c>
      <c r="N118" s="16">
        <v>2697</v>
      </c>
      <c r="O118" s="16">
        <v>53</v>
      </c>
    </row>
    <row r="119" spans="1:15" ht="20" customHeight="1">
      <c r="A119" s="16">
        <v>118</v>
      </c>
      <c r="B119" s="16">
        <v>68</v>
      </c>
      <c r="C119" s="16" t="s">
        <v>17</v>
      </c>
      <c r="D119" s="16" t="s">
        <v>28</v>
      </c>
      <c r="E119" s="16">
        <v>0</v>
      </c>
      <c r="F119" s="16">
        <v>2</v>
      </c>
      <c r="G119" s="16" t="s">
        <v>25</v>
      </c>
      <c r="H119" s="16">
        <v>2950</v>
      </c>
      <c r="I119" s="16">
        <v>696</v>
      </c>
      <c r="J119" s="16">
        <v>502</v>
      </c>
      <c r="K119" s="16">
        <v>604</v>
      </c>
      <c r="L119" s="16">
        <v>357</v>
      </c>
      <c r="M119" s="16">
        <v>453</v>
      </c>
      <c r="N119" s="16">
        <v>5562</v>
      </c>
      <c r="O119" s="16">
        <v>80</v>
      </c>
    </row>
    <row r="120" spans="1:15" ht="20" customHeight="1">
      <c r="A120" s="16">
        <v>119</v>
      </c>
      <c r="B120" s="16">
        <v>68</v>
      </c>
      <c r="C120" s="16" t="s">
        <v>23</v>
      </c>
      <c r="D120" s="16" t="s">
        <v>26</v>
      </c>
      <c r="E120" s="16">
        <v>3</v>
      </c>
      <c r="F120" s="16">
        <v>5</v>
      </c>
      <c r="G120" s="16" t="s">
        <v>25</v>
      </c>
      <c r="H120" s="16">
        <v>2950</v>
      </c>
      <c r="I120" s="16">
        <v>0</v>
      </c>
      <c r="J120" s="16">
        <v>1255</v>
      </c>
      <c r="K120" s="16">
        <v>119</v>
      </c>
      <c r="L120" s="16">
        <v>0</v>
      </c>
      <c r="M120" s="16">
        <v>302</v>
      </c>
      <c r="N120" s="16">
        <v>4626</v>
      </c>
      <c r="O120" s="16">
        <v>80</v>
      </c>
    </row>
    <row r="121" spans="1:15" ht="20" customHeight="1">
      <c r="A121" s="16">
        <v>120</v>
      </c>
      <c r="B121" s="16">
        <v>45</v>
      </c>
      <c r="C121" s="16" t="s">
        <v>23</v>
      </c>
      <c r="D121" s="16" t="s">
        <v>26</v>
      </c>
      <c r="E121" s="16">
        <v>4</v>
      </c>
      <c r="F121" s="16">
        <v>6</v>
      </c>
      <c r="G121" s="16" t="s">
        <v>20</v>
      </c>
      <c r="H121" s="16">
        <v>1150</v>
      </c>
      <c r="I121" s="16">
        <v>592</v>
      </c>
      <c r="J121" s="16">
        <v>756</v>
      </c>
      <c r="K121" s="16">
        <v>119</v>
      </c>
      <c r="L121" s="16">
        <v>366</v>
      </c>
      <c r="M121" s="16">
        <v>392</v>
      </c>
      <c r="N121" s="16">
        <v>3375</v>
      </c>
      <c r="O121" s="16">
        <v>95</v>
      </c>
    </row>
    <row r="122" spans="1:15" ht="20" customHeight="1">
      <c r="A122" s="16">
        <v>121</v>
      </c>
      <c r="B122" s="16">
        <v>58</v>
      </c>
      <c r="C122" s="16" t="s">
        <v>23</v>
      </c>
      <c r="D122" s="16" t="s">
        <v>19</v>
      </c>
      <c r="E122" s="16">
        <v>0</v>
      </c>
      <c r="F122" s="16">
        <v>1</v>
      </c>
      <c r="G122" s="16" t="s">
        <v>20</v>
      </c>
      <c r="H122" s="16">
        <v>1150</v>
      </c>
      <c r="I122" s="16">
        <v>226</v>
      </c>
      <c r="J122" s="16">
        <v>126</v>
      </c>
      <c r="K122" s="16">
        <v>0</v>
      </c>
      <c r="L122" s="16">
        <v>915</v>
      </c>
      <c r="M122" s="16">
        <v>0</v>
      </c>
      <c r="N122" s="16">
        <v>2417</v>
      </c>
      <c r="O122" s="16">
        <v>89</v>
      </c>
    </row>
    <row r="123" spans="1:15" ht="20" customHeight="1">
      <c r="A123" s="16">
        <v>122</v>
      </c>
      <c r="B123" s="16">
        <v>25</v>
      </c>
      <c r="C123" s="16" t="s">
        <v>23</v>
      </c>
      <c r="D123" s="16" t="s">
        <v>28</v>
      </c>
      <c r="E123" s="16">
        <v>0</v>
      </c>
      <c r="F123" s="16">
        <v>2</v>
      </c>
      <c r="G123" s="16" t="s">
        <v>18</v>
      </c>
      <c r="H123" s="16">
        <v>500</v>
      </c>
      <c r="I123" s="16">
        <v>0</v>
      </c>
      <c r="J123" s="16">
        <v>168</v>
      </c>
      <c r="K123" s="16">
        <v>357</v>
      </c>
      <c r="L123" s="16">
        <v>0</v>
      </c>
      <c r="M123" s="16">
        <v>147</v>
      </c>
      <c r="N123" s="16">
        <v>1172</v>
      </c>
      <c r="O123" s="16">
        <v>85</v>
      </c>
    </row>
    <row r="124" spans="1:15" ht="20" customHeight="1">
      <c r="A124" s="16">
        <v>123</v>
      </c>
      <c r="B124" s="16">
        <v>75</v>
      </c>
      <c r="C124" s="16" t="s">
        <v>17</v>
      </c>
      <c r="D124" s="16" t="s">
        <v>21</v>
      </c>
      <c r="E124" s="16">
        <v>0</v>
      </c>
      <c r="F124" s="16">
        <v>4</v>
      </c>
      <c r="G124" s="16" t="s">
        <v>18</v>
      </c>
      <c r="H124" s="16">
        <v>500</v>
      </c>
      <c r="I124" s="16">
        <v>93</v>
      </c>
      <c r="J124" s="16">
        <v>336</v>
      </c>
      <c r="K124" s="16">
        <v>755</v>
      </c>
      <c r="L124" s="16">
        <v>357</v>
      </c>
      <c r="M124" s="16">
        <v>0</v>
      </c>
      <c r="N124" s="16">
        <v>2041</v>
      </c>
      <c r="O124" s="16">
        <v>60</v>
      </c>
    </row>
    <row r="125" spans="1:15" ht="20" customHeight="1">
      <c r="A125" s="16">
        <v>124</v>
      </c>
      <c r="B125" s="16">
        <v>40</v>
      </c>
      <c r="C125" s="16" t="s">
        <v>17</v>
      </c>
      <c r="D125" s="16" t="s">
        <v>26</v>
      </c>
      <c r="E125" s="16">
        <v>3</v>
      </c>
      <c r="F125" s="16">
        <v>5</v>
      </c>
      <c r="G125" s="16" t="s">
        <v>20</v>
      </c>
      <c r="H125" s="16">
        <v>1150</v>
      </c>
      <c r="I125" s="16">
        <v>148</v>
      </c>
      <c r="J125" s="16">
        <v>630</v>
      </c>
      <c r="K125" s="16">
        <v>302</v>
      </c>
      <c r="L125" s="16">
        <v>0</v>
      </c>
      <c r="M125" s="16">
        <v>0</v>
      </c>
      <c r="N125" s="16">
        <v>2230</v>
      </c>
      <c r="O125" s="16">
        <v>66</v>
      </c>
    </row>
    <row r="126" spans="1:15" ht="20" customHeight="1">
      <c r="A126" s="16">
        <v>125</v>
      </c>
      <c r="B126" s="16">
        <v>62</v>
      </c>
      <c r="C126" s="16" t="s">
        <v>23</v>
      </c>
      <c r="D126" s="16" t="s">
        <v>19</v>
      </c>
      <c r="E126" s="16">
        <v>0</v>
      </c>
      <c r="F126" s="16">
        <v>1</v>
      </c>
      <c r="G126" s="16" t="s">
        <v>24</v>
      </c>
      <c r="H126" s="16">
        <v>1950</v>
      </c>
      <c r="I126" s="16">
        <v>678</v>
      </c>
      <c r="J126" s="16">
        <v>176</v>
      </c>
      <c r="K126" s="16">
        <v>119</v>
      </c>
      <c r="L126" s="16">
        <v>732</v>
      </c>
      <c r="M126" s="16">
        <v>604</v>
      </c>
      <c r="N126" s="16">
        <v>4259</v>
      </c>
      <c r="O126" s="16">
        <v>71</v>
      </c>
    </row>
    <row r="127" spans="1:15" ht="20" customHeight="1">
      <c r="A127" s="16">
        <v>126</v>
      </c>
      <c r="B127" s="16">
        <v>40</v>
      </c>
      <c r="C127" s="16" t="s">
        <v>22</v>
      </c>
      <c r="D127" s="16" t="s">
        <v>28</v>
      </c>
      <c r="E127" s="16">
        <v>0</v>
      </c>
      <c r="F127" s="16">
        <v>2</v>
      </c>
      <c r="G127" s="16" t="s">
        <v>18</v>
      </c>
      <c r="H127" s="16">
        <v>500</v>
      </c>
      <c r="I127" s="16">
        <v>348</v>
      </c>
      <c r="J127" s="16">
        <v>168</v>
      </c>
      <c r="K127" s="16">
        <v>501</v>
      </c>
      <c r="L127" s="16">
        <v>0</v>
      </c>
      <c r="M127" s="16">
        <v>0</v>
      </c>
      <c r="N127" s="16">
        <v>1517</v>
      </c>
      <c r="O127" s="16">
        <v>50</v>
      </c>
    </row>
    <row r="128" spans="1:15" ht="20" customHeight="1">
      <c r="A128" s="16">
        <v>127</v>
      </c>
      <c r="B128" s="16">
        <v>53</v>
      </c>
      <c r="C128" s="16" t="s">
        <v>17</v>
      </c>
      <c r="D128" s="16" t="s">
        <v>28</v>
      </c>
      <c r="E128" s="16">
        <v>0</v>
      </c>
      <c r="F128" s="16">
        <v>2</v>
      </c>
      <c r="G128" s="16" t="s">
        <v>20</v>
      </c>
      <c r="H128" s="16">
        <v>1150</v>
      </c>
      <c r="I128" s="16">
        <v>522</v>
      </c>
      <c r="J128" s="16">
        <v>252</v>
      </c>
      <c r="K128" s="16">
        <v>302</v>
      </c>
      <c r="L128" s="16">
        <v>0</v>
      </c>
      <c r="M128" s="16">
        <v>298</v>
      </c>
      <c r="N128" s="16">
        <v>2524</v>
      </c>
      <c r="O128" s="16">
        <v>78</v>
      </c>
    </row>
    <row r="129" spans="1:15" ht="20" customHeight="1">
      <c r="A129" s="16">
        <v>128</v>
      </c>
      <c r="B129" s="16">
        <v>63</v>
      </c>
      <c r="C129" s="16" t="s">
        <v>17</v>
      </c>
      <c r="D129" s="16" t="s">
        <v>26</v>
      </c>
      <c r="E129" s="16">
        <v>4</v>
      </c>
      <c r="F129" s="16">
        <v>6</v>
      </c>
      <c r="G129" s="16" t="s">
        <v>20</v>
      </c>
      <c r="H129" s="16">
        <v>1150</v>
      </c>
      <c r="I129" s="16">
        <v>592</v>
      </c>
      <c r="J129" s="16">
        <v>756</v>
      </c>
      <c r="K129" s="16">
        <v>755</v>
      </c>
      <c r="L129" s="16">
        <v>238</v>
      </c>
      <c r="M129" s="16">
        <v>302</v>
      </c>
      <c r="N129" s="16">
        <v>3793</v>
      </c>
      <c r="O129" s="16">
        <v>76</v>
      </c>
    </row>
    <row r="130" spans="1:15" ht="20" customHeight="1">
      <c r="A130" s="16">
        <v>129</v>
      </c>
      <c r="B130" s="16">
        <v>38</v>
      </c>
      <c r="C130" s="16" t="s">
        <v>23</v>
      </c>
      <c r="D130" s="16" t="s">
        <v>21</v>
      </c>
      <c r="E130" s="16">
        <v>0</v>
      </c>
      <c r="F130" s="16">
        <v>7</v>
      </c>
      <c r="G130" s="16" t="s">
        <v>20</v>
      </c>
      <c r="H130" s="16">
        <v>1150</v>
      </c>
      <c r="I130" s="16">
        <v>93</v>
      </c>
      <c r="J130" s="16">
        <v>882</v>
      </c>
      <c r="K130" s="16">
        <v>357</v>
      </c>
      <c r="L130" s="16">
        <v>366</v>
      </c>
      <c r="M130" s="16">
        <v>196</v>
      </c>
      <c r="N130" s="16">
        <v>3044</v>
      </c>
      <c r="O130" s="16">
        <v>65</v>
      </c>
    </row>
    <row r="131" spans="1:15" ht="20" customHeight="1">
      <c r="A131" s="16">
        <v>130</v>
      </c>
      <c r="B131" s="16">
        <v>66</v>
      </c>
      <c r="C131" s="16" t="s">
        <v>23</v>
      </c>
      <c r="D131" s="16" t="s">
        <v>26</v>
      </c>
      <c r="E131" s="16">
        <v>2</v>
      </c>
      <c r="F131" s="16">
        <v>4</v>
      </c>
      <c r="G131" s="16" t="s">
        <v>20</v>
      </c>
      <c r="H131" s="16">
        <v>1150</v>
      </c>
      <c r="I131" s="16">
        <v>0</v>
      </c>
      <c r="J131" s="16">
        <v>504</v>
      </c>
      <c r="K131" s="16">
        <v>119</v>
      </c>
      <c r="L131" s="16">
        <v>915</v>
      </c>
      <c r="M131" s="16">
        <v>151</v>
      </c>
      <c r="N131" s="16">
        <v>2839</v>
      </c>
      <c r="O131" s="16">
        <v>88</v>
      </c>
    </row>
    <row r="132" spans="1:15" ht="20" customHeight="1">
      <c r="A132" s="16">
        <v>131</v>
      </c>
      <c r="B132" s="16">
        <v>63</v>
      </c>
      <c r="C132" s="16" t="s">
        <v>17</v>
      </c>
      <c r="D132" s="16" t="s">
        <v>28</v>
      </c>
      <c r="E132" s="16">
        <v>0</v>
      </c>
      <c r="F132" s="16">
        <v>2</v>
      </c>
      <c r="G132" s="16" t="s">
        <v>24</v>
      </c>
      <c r="H132" s="16">
        <v>1950</v>
      </c>
      <c r="I132" s="16">
        <v>696</v>
      </c>
      <c r="J132" s="16">
        <v>352</v>
      </c>
      <c r="K132" s="16">
        <v>302</v>
      </c>
      <c r="L132" s="16">
        <v>357</v>
      </c>
      <c r="M132" s="16">
        <v>453</v>
      </c>
      <c r="N132" s="16">
        <v>4110</v>
      </c>
      <c r="O132" s="16">
        <v>58</v>
      </c>
    </row>
    <row r="133" spans="1:15" ht="20" customHeight="1">
      <c r="A133" s="16">
        <v>132</v>
      </c>
      <c r="B133" s="16">
        <v>89</v>
      </c>
      <c r="C133" s="16" t="s">
        <v>17</v>
      </c>
      <c r="D133" s="16" t="s">
        <v>28</v>
      </c>
      <c r="E133" s="16">
        <v>0</v>
      </c>
      <c r="F133" s="16">
        <v>2</v>
      </c>
      <c r="G133" s="16" t="s">
        <v>24</v>
      </c>
      <c r="H133" s="16">
        <v>1950</v>
      </c>
      <c r="I133" s="16">
        <v>174</v>
      </c>
      <c r="J133" s="16">
        <v>352</v>
      </c>
      <c r="K133" s="16">
        <v>604</v>
      </c>
      <c r="L133" s="16">
        <v>0</v>
      </c>
      <c r="M133" s="16">
        <v>149</v>
      </c>
      <c r="N133" s="16">
        <v>3229</v>
      </c>
      <c r="O133" s="16">
        <v>52</v>
      </c>
    </row>
    <row r="134" spans="1:15" ht="20" customHeight="1">
      <c r="A134" s="16">
        <v>133</v>
      </c>
      <c r="B134" s="16">
        <v>65</v>
      </c>
      <c r="C134" s="16" t="s">
        <v>23</v>
      </c>
      <c r="D134" s="16" t="s">
        <v>21</v>
      </c>
      <c r="E134" s="16">
        <v>0</v>
      </c>
      <c r="F134" s="16">
        <v>3</v>
      </c>
      <c r="G134" s="16" t="s">
        <v>18</v>
      </c>
      <c r="H134" s="16">
        <v>500</v>
      </c>
      <c r="I134" s="16">
        <v>186</v>
      </c>
      <c r="J134" s="16">
        <v>252</v>
      </c>
      <c r="K134" s="16">
        <v>0</v>
      </c>
      <c r="L134" s="16">
        <v>0</v>
      </c>
      <c r="M134" s="16">
        <v>0</v>
      </c>
      <c r="N134" s="16">
        <v>938</v>
      </c>
      <c r="O134" s="16">
        <v>59</v>
      </c>
    </row>
    <row r="135" spans="1:15" ht="20" customHeight="1">
      <c r="A135" s="16">
        <v>134</v>
      </c>
      <c r="B135" s="16">
        <v>59</v>
      </c>
      <c r="C135" s="16" t="s">
        <v>23</v>
      </c>
      <c r="D135" s="16" t="s">
        <v>28</v>
      </c>
      <c r="E135" s="16">
        <v>0</v>
      </c>
      <c r="F135" s="16">
        <v>2</v>
      </c>
      <c r="G135" s="16" t="s">
        <v>20</v>
      </c>
      <c r="H135" s="16">
        <v>1150</v>
      </c>
      <c r="I135" s="16">
        <v>174</v>
      </c>
      <c r="J135" s="16">
        <v>252</v>
      </c>
      <c r="K135" s="16">
        <v>119</v>
      </c>
      <c r="L135" s="16">
        <v>366</v>
      </c>
      <c r="M135" s="16">
        <v>0</v>
      </c>
      <c r="N135" s="16">
        <v>2061</v>
      </c>
      <c r="O135" s="16">
        <v>58</v>
      </c>
    </row>
    <row r="136" spans="1:15" ht="20" customHeight="1">
      <c r="A136" s="16">
        <v>135</v>
      </c>
      <c r="B136" s="16">
        <v>84</v>
      </c>
      <c r="C136" s="16" t="s">
        <v>23</v>
      </c>
      <c r="D136" s="16" t="s">
        <v>26</v>
      </c>
      <c r="E136" s="16">
        <v>1</v>
      </c>
      <c r="F136" s="16">
        <v>3</v>
      </c>
      <c r="G136" s="16" t="s">
        <v>20</v>
      </c>
      <c r="H136" s="16">
        <v>1150</v>
      </c>
      <c r="I136" s="16">
        <v>148</v>
      </c>
      <c r="J136" s="16">
        <v>378</v>
      </c>
      <c r="K136" s="16">
        <v>357</v>
      </c>
      <c r="L136" s="16">
        <v>366</v>
      </c>
      <c r="M136" s="16">
        <v>0</v>
      </c>
      <c r="N136" s="16">
        <v>2399</v>
      </c>
      <c r="O136" s="16">
        <v>91</v>
      </c>
    </row>
    <row r="137" spans="1:15" ht="20" customHeight="1">
      <c r="A137" s="16">
        <v>136</v>
      </c>
      <c r="B137" s="16">
        <v>25</v>
      </c>
      <c r="C137" s="16" t="s">
        <v>17</v>
      </c>
      <c r="D137" s="16" t="s">
        <v>19</v>
      </c>
      <c r="E137" s="16">
        <v>0</v>
      </c>
      <c r="F137" s="16">
        <v>1</v>
      </c>
      <c r="G137" s="16" t="s">
        <v>18</v>
      </c>
      <c r="H137" s="16">
        <v>500</v>
      </c>
      <c r="I137" s="16">
        <v>1130</v>
      </c>
      <c r="J137" s="16">
        <v>84</v>
      </c>
      <c r="K137" s="16">
        <v>755</v>
      </c>
      <c r="L137" s="16">
        <v>0</v>
      </c>
      <c r="M137" s="16">
        <v>0</v>
      </c>
      <c r="N137" s="16">
        <v>2469</v>
      </c>
      <c r="O137" s="16">
        <v>67</v>
      </c>
    </row>
    <row r="138" spans="1:15" ht="20" customHeight="1">
      <c r="A138" s="16">
        <v>137</v>
      </c>
      <c r="B138" s="16">
        <v>58</v>
      </c>
      <c r="C138" s="16" t="s">
        <v>17</v>
      </c>
      <c r="D138" s="16" t="s">
        <v>28</v>
      </c>
      <c r="E138" s="16">
        <v>0</v>
      </c>
      <c r="F138" s="16">
        <v>2</v>
      </c>
      <c r="G138" s="16" t="s">
        <v>20</v>
      </c>
      <c r="H138" s="16">
        <v>1150</v>
      </c>
      <c r="I138" s="16">
        <v>348</v>
      </c>
      <c r="J138" s="16">
        <v>252</v>
      </c>
      <c r="K138" s="16">
        <v>151</v>
      </c>
      <c r="L138" s="16">
        <v>119</v>
      </c>
      <c r="M138" s="16">
        <v>298</v>
      </c>
      <c r="N138" s="16">
        <v>2318</v>
      </c>
      <c r="O138" s="16">
        <v>89</v>
      </c>
    </row>
    <row r="139" spans="1:15" ht="20" customHeight="1">
      <c r="A139" s="16">
        <v>138</v>
      </c>
      <c r="B139" s="16">
        <v>62</v>
      </c>
      <c r="C139" s="16" t="s">
        <v>23</v>
      </c>
      <c r="D139" s="16" t="s">
        <v>26</v>
      </c>
      <c r="E139" s="16">
        <v>2</v>
      </c>
      <c r="F139" s="16">
        <v>4</v>
      </c>
      <c r="G139" s="16" t="s">
        <v>20</v>
      </c>
      <c r="H139" s="16">
        <v>1150</v>
      </c>
      <c r="I139" s="16">
        <v>0</v>
      </c>
      <c r="J139" s="16">
        <v>504</v>
      </c>
      <c r="K139" s="16">
        <v>119</v>
      </c>
      <c r="L139" s="16">
        <v>549</v>
      </c>
      <c r="M139" s="16">
        <v>453</v>
      </c>
      <c r="N139" s="16">
        <v>2775</v>
      </c>
      <c r="O139" s="16">
        <v>68</v>
      </c>
    </row>
    <row r="140" spans="1:15" ht="20" customHeight="1">
      <c r="A140" s="16">
        <v>139</v>
      </c>
      <c r="B140" s="16">
        <v>51</v>
      </c>
      <c r="C140" s="16" t="s">
        <v>23</v>
      </c>
      <c r="D140" s="16" t="s">
        <v>26</v>
      </c>
      <c r="E140" s="16">
        <v>1</v>
      </c>
      <c r="F140" s="16">
        <v>3</v>
      </c>
      <c r="G140" s="16" t="s">
        <v>20</v>
      </c>
      <c r="H140" s="16">
        <v>1150</v>
      </c>
      <c r="I140" s="16">
        <v>444</v>
      </c>
      <c r="J140" s="16">
        <v>378</v>
      </c>
      <c r="K140" s="16">
        <v>119</v>
      </c>
      <c r="L140" s="16">
        <v>183</v>
      </c>
      <c r="M140" s="16">
        <v>447</v>
      </c>
      <c r="N140" s="16">
        <v>2721</v>
      </c>
      <c r="O140" s="16">
        <v>79</v>
      </c>
    </row>
    <row r="141" spans="1:15" ht="20" customHeight="1">
      <c r="A141" s="16">
        <v>140</v>
      </c>
      <c r="B141" s="16">
        <v>65</v>
      </c>
      <c r="C141" s="16" t="s">
        <v>17</v>
      </c>
      <c r="D141" s="16" t="s">
        <v>26</v>
      </c>
      <c r="E141" s="16">
        <v>1</v>
      </c>
      <c r="F141" s="16">
        <v>3</v>
      </c>
      <c r="G141" s="16" t="s">
        <v>20</v>
      </c>
      <c r="H141" s="16">
        <v>1150</v>
      </c>
      <c r="I141" s="16">
        <v>0</v>
      </c>
      <c r="J141" s="16">
        <v>378</v>
      </c>
      <c r="K141" s="16">
        <v>755</v>
      </c>
      <c r="L141" s="16">
        <v>0</v>
      </c>
      <c r="M141" s="16">
        <v>0</v>
      </c>
      <c r="N141" s="16">
        <v>2283</v>
      </c>
      <c r="O141" s="16">
        <v>41</v>
      </c>
    </row>
    <row r="142" spans="1:15" ht="20" customHeight="1">
      <c r="A142" s="16">
        <v>141</v>
      </c>
      <c r="B142" s="16">
        <v>63</v>
      </c>
      <c r="C142" s="16" t="s">
        <v>22</v>
      </c>
      <c r="D142" s="16" t="s">
        <v>26</v>
      </c>
      <c r="E142" s="16">
        <v>1</v>
      </c>
      <c r="F142" s="16">
        <v>3</v>
      </c>
      <c r="G142" s="16" t="s">
        <v>25</v>
      </c>
      <c r="H142" s="16">
        <v>2950</v>
      </c>
      <c r="I142" s="16">
        <v>444</v>
      </c>
      <c r="J142" s="16">
        <v>753</v>
      </c>
      <c r="K142" s="16">
        <v>334</v>
      </c>
      <c r="L142" s="16">
        <v>501</v>
      </c>
      <c r="M142" s="16">
        <v>302</v>
      </c>
      <c r="N142" s="16">
        <v>5284</v>
      </c>
      <c r="O142" s="16">
        <v>44</v>
      </c>
    </row>
    <row r="143" spans="1:15" ht="20" customHeight="1">
      <c r="A143" s="16">
        <v>142</v>
      </c>
      <c r="B143" s="16">
        <v>60</v>
      </c>
      <c r="C143" s="16" t="s">
        <v>23</v>
      </c>
      <c r="D143" s="16" t="s">
        <v>21</v>
      </c>
      <c r="E143" s="16">
        <v>0</v>
      </c>
      <c r="F143" s="16">
        <v>3</v>
      </c>
      <c r="G143" s="16" t="s">
        <v>18</v>
      </c>
      <c r="H143" s="16">
        <v>500</v>
      </c>
      <c r="I143" s="16">
        <v>93</v>
      </c>
      <c r="J143" s="16">
        <v>252</v>
      </c>
      <c r="K143" s="16">
        <v>357</v>
      </c>
      <c r="L143" s="16">
        <v>549</v>
      </c>
      <c r="M143" s="16">
        <v>302</v>
      </c>
      <c r="N143" s="16">
        <v>2053</v>
      </c>
      <c r="O143" s="16">
        <v>74</v>
      </c>
    </row>
    <row r="144" spans="1:15" ht="20" customHeight="1">
      <c r="A144" s="16">
        <v>143</v>
      </c>
      <c r="B144" s="16">
        <v>52</v>
      </c>
      <c r="C144" s="16" t="s">
        <v>23</v>
      </c>
      <c r="D144" s="16" t="s">
        <v>21</v>
      </c>
      <c r="E144" s="16">
        <v>0</v>
      </c>
      <c r="F144" s="16">
        <v>3</v>
      </c>
      <c r="G144" s="16" t="s">
        <v>20</v>
      </c>
      <c r="H144" s="16">
        <v>1150</v>
      </c>
      <c r="I144" s="16">
        <v>93</v>
      </c>
      <c r="J144" s="16">
        <v>378</v>
      </c>
      <c r="K144" s="16">
        <v>238</v>
      </c>
      <c r="L144" s="16">
        <v>915</v>
      </c>
      <c r="M144" s="16">
        <v>0</v>
      </c>
      <c r="N144" s="16">
        <v>2774</v>
      </c>
      <c r="O144" s="16">
        <v>44</v>
      </c>
    </row>
    <row r="145" spans="1:15" ht="20" customHeight="1">
      <c r="A145" s="16">
        <v>144</v>
      </c>
      <c r="B145" s="16">
        <v>44</v>
      </c>
      <c r="C145" s="16" t="s">
        <v>17</v>
      </c>
      <c r="D145" s="16" t="s">
        <v>26</v>
      </c>
      <c r="E145" s="16">
        <v>4</v>
      </c>
      <c r="F145" s="16">
        <v>6</v>
      </c>
      <c r="G145" s="16" t="s">
        <v>25</v>
      </c>
      <c r="H145" s="16">
        <v>2950</v>
      </c>
      <c r="I145" s="16">
        <v>444</v>
      </c>
      <c r="J145" s="16">
        <v>1506</v>
      </c>
      <c r="K145" s="16">
        <v>302</v>
      </c>
      <c r="L145" s="16">
        <v>238</v>
      </c>
      <c r="M145" s="16">
        <v>392</v>
      </c>
      <c r="N145" s="16">
        <v>5832</v>
      </c>
      <c r="O145" s="16">
        <v>91</v>
      </c>
    </row>
    <row r="146" spans="1:15" ht="20" customHeight="1">
      <c r="A146" s="16">
        <v>145</v>
      </c>
      <c r="B146" s="16">
        <v>42</v>
      </c>
      <c r="C146" s="16" t="s">
        <v>23</v>
      </c>
      <c r="D146" s="16" t="s">
        <v>26</v>
      </c>
      <c r="E146" s="16">
        <v>4</v>
      </c>
      <c r="F146" s="16">
        <v>6</v>
      </c>
      <c r="G146" s="16" t="s">
        <v>25</v>
      </c>
      <c r="H146" s="16">
        <v>2950</v>
      </c>
      <c r="I146" s="16">
        <v>148</v>
      </c>
      <c r="J146" s="16">
        <v>1506</v>
      </c>
      <c r="K146" s="16">
        <v>357</v>
      </c>
      <c r="L146" s="16">
        <v>732</v>
      </c>
      <c r="M146" s="16">
        <v>392</v>
      </c>
      <c r="N146" s="16">
        <v>6085</v>
      </c>
      <c r="O146" s="16">
        <v>48</v>
      </c>
    </row>
    <row r="147" spans="1:15" ht="20" customHeight="1">
      <c r="A147" s="16">
        <v>146</v>
      </c>
      <c r="B147" s="16">
        <v>26</v>
      </c>
      <c r="C147" s="16" t="s">
        <v>17</v>
      </c>
      <c r="D147" s="16" t="s">
        <v>19</v>
      </c>
      <c r="E147" s="16">
        <v>0</v>
      </c>
      <c r="F147" s="16">
        <v>1</v>
      </c>
      <c r="G147" s="16" t="s">
        <v>18</v>
      </c>
      <c r="H147" s="16">
        <v>500</v>
      </c>
      <c r="I147" s="16">
        <v>452</v>
      </c>
      <c r="J147" s="16">
        <v>84</v>
      </c>
      <c r="K147" s="16">
        <v>0</v>
      </c>
      <c r="L147" s="16">
        <v>0</v>
      </c>
      <c r="M147" s="16">
        <v>0</v>
      </c>
      <c r="N147" s="16">
        <v>1036</v>
      </c>
      <c r="O147" s="16">
        <v>60</v>
      </c>
    </row>
    <row r="148" spans="1:15" ht="20" customHeight="1">
      <c r="A148" s="16">
        <v>147</v>
      </c>
      <c r="B148" s="16">
        <v>77</v>
      </c>
      <c r="C148" s="16" t="s">
        <v>23</v>
      </c>
      <c r="D148" s="16" t="s">
        <v>26</v>
      </c>
      <c r="E148" s="16">
        <v>1</v>
      </c>
      <c r="F148" s="16">
        <v>3</v>
      </c>
      <c r="G148" s="16" t="s">
        <v>20</v>
      </c>
      <c r="H148" s="16">
        <v>1150</v>
      </c>
      <c r="I148" s="16">
        <v>592</v>
      </c>
      <c r="J148" s="16">
        <v>378</v>
      </c>
      <c r="K148" s="16">
        <v>0</v>
      </c>
      <c r="L148" s="16">
        <v>0</v>
      </c>
      <c r="M148" s="16">
        <v>0</v>
      </c>
      <c r="N148" s="16">
        <v>2120</v>
      </c>
      <c r="O148" s="16">
        <v>91</v>
      </c>
    </row>
    <row r="149" spans="1:15" ht="20" customHeight="1">
      <c r="A149" s="16">
        <v>148</v>
      </c>
      <c r="B149" s="16">
        <v>61</v>
      </c>
      <c r="C149" s="16" t="s">
        <v>23</v>
      </c>
      <c r="D149" s="16" t="s">
        <v>28</v>
      </c>
      <c r="E149" s="16">
        <v>0</v>
      </c>
      <c r="F149" s="16">
        <v>2</v>
      </c>
      <c r="G149" s="16" t="s">
        <v>20</v>
      </c>
      <c r="H149" s="16">
        <v>1150</v>
      </c>
      <c r="I149" s="16">
        <v>522</v>
      </c>
      <c r="J149" s="16">
        <v>252</v>
      </c>
      <c r="K149" s="16">
        <v>0</v>
      </c>
      <c r="L149" s="16">
        <v>366</v>
      </c>
      <c r="M149" s="16">
        <v>0</v>
      </c>
      <c r="N149" s="16">
        <v>2290</v>
      </c>
      <c r="O149" s="16">
        <v>51</v>
      </c>
    </row>
    <row r="150" spans="1:15" ht="20" customHeight="1">
      <c r="A150" s="16">
        <v>149</v>
      </c>
      <c r="B150" s="16">
        <v>31</v>
      </c>
      <c r="C150" s="16" t="s">
        <v>17</v>
      </c>
      <c r="D150" s="16" t="s">
        <v>21</v>
      </c>
      <c r="E150" s="16">
        <v>0</v>
      </c>
      <c r="F150" s="16">
        <v>6</v>
      </c>
      <c r="G150" s="16" t="s">
        <v>20</v>
      </c>
      <c r="H150" s="16">
        <v>1150</v>
      </c>
      <c r="I150" s="16">
        <v>93</v>
      </c>
      <c r="J150" s="16">
        <v>756</v>
      </c>
      <c r="K150" s="16">
        <v>0</v>
      </c>
      <c r="L150" s="16">
        <v>238</v>
      </c>
      <c r="M150" s="16">
        <v>196</v>
      </c>
      <c r="N150" s="16">
        <v>2433</v>
      </c>
      <c r="O150" s="16">
        <v>85</v>
      </c>
    </row>
    <row r="151" spans="1:15" ht="20" customHeight="1">
      <c r="A151" s="16">
        <v>150</v>
      </c>
      <c r="B151" s="16">
        <v>94</v>
      </c>
      <c r="C151" s="16" t="s">
        <v>17</v>
      </c>
      <c r="D151" s="16" t="s">
        <v>28</v>
      </c>
      <c r="E151" s="16">
        <v>0</v>
      </c>
      <c r="F151" s="16">
        <v>2</v>
      </c>
      <c r="G151" s="16" t="s">
        <v>24</v>
      </c>
      <c r="H151" s="16">
        <v>1950</v>
      </c>
      <c r="I151" s="16">
        <v>348</v>
      </c>
      <c r="J151" s="16">
        <v>352</v>
      </c>
      <c r="K151" s="16">
        <v>0</v>
      </c>
      <c r="L151" s="16">
        <v>119</v>
      </c>
      <c r="M151" s="16">
        <v>298</v>
      </c>
      <c r="N151" s="16">
        <v>3067</v>
      </c>
      <c r="O151" s="16">
        <v>89</v>
      </c>
    </row>
    <row r="152" spans="1:15" ht="20" customHeight="1">
      <c r="A152" s="16">
        <v>151</v>
      </c>
      <c r="B152" s="16">
        <v>68</v>
      </c>
      <c r="C152" s="16" t="s">
        <v>23</v>
      </c>
      <c r="D152" s="16" t="s">
        <v>19</v>
      </c>
      <c r="E152" s="16">
        <v>0</v>
      </c>
      <c r="F152" s="16">
        <v>1</v>
      </c>
      <c r="G152" s="16" t="s">
        <v>24</v>
      </c>
      <c r="H152" s="16">
        <v>1950</v>
      </c>
      <c r="I152" s="16">
        <v>904</v>
      </c>
      <c r="J152" s="16">
        <v>176</v>
      </c>
      <c r="K152" s="16">
        <v>119</v>
      </c>
      <c r="L152" s="16">
        <v>732</v>
      </c>
      <c r="M152" s="16">
        <v>453</v>
      </c>
      <c r="N152" s="16">
        <v>4334</v>
      </c>
      <c r="O152" s="16">
        <v>49</v>
      </c>
    </row>
    <row r="153" spans="1:15" ht="20" customHeight="1">
      <c r="A153" s="16">
        <v>152</v>
      </c>
      <c r="B153" s="16">
        <v>28</v>
      </c>
      <c r="C153" s="16" t="s">
        <v>22</v>
      </c>
      <c r="D153" s="16" t="s">
        <v>21</v>
      </c>
      <c r="E153" s="16">
        <v>0</v>
      </c>
      <c r="F153" s="16">
        <v>7</v>
      </c>
      <c r="G153" s="16" t="s">
        <v>24</v>
      </c>
      <c r="H153" s="16">
        <v>1950</v>
      </c>
      <c r="I153" s="16">
        <v>93</v>
      </c>
      <c r="J153" s="16">
        <v>1232</v>
      </c>
      <c r="K153" s="16">
        <v>167</v>
      </c>
      <c r="L153" s="16">
        <v>501</v>
      </c>
      <c r="M153" s="16">
        <v>294</v>
      </c>
      <c r="N153" s="16">
        <v>4237</v>
      </c>
      <c r="O153" s="16">
        <v>81</v>
      </c>
    </row>
    <row r="154" spans="1:15" ht="20" customHeight="1">
      <c r="A154" s="16">
        <v>153</v>
      </c>
      <c r="B154" s="16">
        <v>54</v>
      </c>
      <c r="C154" s="16" t="s">
        <v>23</v>
      </c>
      <c r="D154" s="16" t="s">
        <v>28</v>
      </c>
      <c r="E154" s="16">
        <v>0</v>
      </c>
      <c r="F154" s="16">
        <v>2</v>
      </c>
      <c r="G154" s="16" t="s">
        <v>20</v>
      </c>
      <c r="H154" s="16">
        <v>1150</v>
      </c>
      <c r="I154" s="16">
        <v>0</v>
      </c>
      <c r="J154" s="16">
        <v>252</v>
      </c>
      <c r="K154" s="16">
        <v>238</v>
      </c>
      <c r="L154" s="16">
        <v>183</v>
      </c>
      <c r="M154" s="16">
        <v>0</v>
      </c>
      <c r="N154" s="16">
        <v>1823</v>
      </c>
      <c r="O154" s="16">
        <v>43</v>
      </c>
    </row>
    <row r="155" spans="1:15" ht="20" customHeight="1">
      <c r="A155" s="16">
        <v>154</v>
      </c>
      <c r="B155" s="16">
        <v>55</v>
      </c>
      <c r="C155" s="16" t="s">
        <v>23</v>
      </c>
      <c r="D155" s="16" t="s">
        <v>21</v>
      </c>
      <c r="E155" s="16">
        <v>0</v>
      </c>
      <c r="F155" s="16">
        <v>6</v>
      </c>
      <c r="G155" s="16" t="s">
        <v>20</v>
      </c>
      <c r="H155" s="16">
        <v>1150</v>
      </c>
      <c r="I155" s="16">
        <v>0</v>
      </c>
      <c r="J155" s="16">
        <v>756</v>
      </c>
      <c r="K155" s="16">
        <v>0</v>
      </c>
      <c r="L155" s="16">
        <v>183</v>
      </c>
      <c r="M155" s="16">
        <v>149</v>
      </c>
      <c r="N155" s="16">
        <v>2238</v>
      </c>
      <c r="O155" s="16">
        <v>72</v>
      </c>
    </row>
    <row r="156" spans="1:15" ht="20" customHeight="1">
      <c r="A156" s="16">
        <v>155</v>
      </c>
      <c r="B156" s="16">
        <v>39</v>
      </c>
      <c r="C156" s="16" t="s">
        <v>17</v>
      </c>
      <c r="D156" s="16" t="s">
        <v>19</v>
      </c>
      <c r="E156" s="16">
        <v>0</v>
      </c>
      <c r="F156" s="16">
        <v>1</v>
      </c>
      <c r="G156" s="16" t="s">
        <v>18</v>
      </c>
      <c r="H156" s="16">
        <v>500</v>
      </c>
      <c r="I156" s="16">
        <v>452</v>
      </c>
      <c r="J156" s="16">
        <v>84</v>
      </c>
      <c r="K156" s="16">
        <v>453</v>
      </c>
      <c r="L156" s="16">
        <v>0</v>
      </c>
      <c r="M156" s="16">
        <v>0</v>
      </c>
      <c r="N156" s="16">
        <v>1489</v>
      </c>
      <c r="O156" s="16">
        <v>62</v>
      </c>
    </row>
    <row r="157" spans="1:15" ht="20" customHeight="1">
      <c r="A157" s="16">
        <v>156</v>
      </c>
      <c r="B157" s="16">
        <v>43</v>
      </c>
      <c r="C157" s="16" t="s">
        <v>23</v>
      </c>
      <c r="D157" s="16" t="s">
        <v>26</v>
      </c>
      <c r="E157" s="16">
        <v>2</v>
      </c>
      <c r="F157" s="16">
        <v>4</v>
      </c>
      <c r="G157" s="16" t="s">
        <v>20</v>
      </c>
      <c r="H157" s="16">
        <v>1150</v>
      </c>
      <c r="I157" s="16">
        <v>592</v>
      </c>
      <c r="J157" s="16">
        <v>504</v>
      </c>
      <c r="K157" s="16">
        <v>119</v>
      </c>
      <c r="L157" s="16">
        <v>915</v>
      </c>
      <c r="M157" s="16">
        <v>392</v>
      </c>
      <c r="N157" s="16">
        <v>3672</v>
      </c>
      <c r="O157" s="16">
        <v>59</v>
      </c>
    </row>
    <row r="158" spans="1:15" ht="20" customHeight="1">
      <c r="A158" s="16">
        <v>157</v>
      </c>
      <c r="B158" s="16">
        <v>64</v>
      </c>
      <c r="C158" s="16" t="s">
        <v>23</v>
      </c>
      <c r="D158" s="16" t="s">
        <v>26</v>
      </c>
      <c r="E158" s="16">
        <v>4</v>
      </c>
      <c r="F158" s="16">
        <v>6</v>
      </c>
      <c r="G158" s="16" t="s">
        <v>20</v>
      </c>
      <c r="H158" s="16">
        <v>1150</v>
      </c>
      <c r="I158" s="16">
        <v>0</v>
      </c>
      <c r="J158" s="16">
        <v>756</v>
      </c>
      <c r="K158" s="16">
        <v>238</v>
      </c>
      <c r="L158" s="16">
        <v>183</v>
      </c>
      <c r="M158" s="16">
        <v>0</v>
      </c>
      <c r="N158" s="16">
        <v>2327</v>
      </c>
      <c r="O158" s="16">
        <v>79</v>
      </c>
    </row>
    <row r="159" spans="1:15" ht="20" customHeight="1">
      <c r="A159" s="16">
        <v>158</v>
      </c>
      <c r="B159" s="16">
        <v>65</v>
      </c>
      <c r="C159" s="16" t="s">
        <v>17</v>
      </c>
      <c r="D159" s="16" t="s">
        <v>26</v>
      </c>
      <c r="E159" s="16">
        <v>2</v>
      </c>
      <c r="F159" s="16">
        <v>4</v>
      </c>
      <c r="G159" s="16" t="s">
        <v>20</v>
      </c>
      <c r="H159" s="16">
        <v>1150</v>
      </c>
      <c r="I159" s="16">
        <v>296</v>
      </c>
      <c r="J159" s="16">
        <v>504</v>
      </c>
      <c r="K159" s="16">
        <v>151</v>
      </c>
      <c r="L159" s="16">
        <v>238</v>
      </c>
      <c r="M159" s="16">
        <v>151</v>
      </c>
      <c r="N159" s="16">
        <v>2490</v>
      </c>
      <c r="O159" s="16">
        <v>83</v>
      </c>
    </row>
    <row r="160" spans="1:15" ht="20" customHeight="1">
      <c r="A160" s="16">
        <v>159</v>
      </c>
      <c r="B160" s="16">
        <v>29</v>
      </c>
      <c r="C160" s="16" t="s">
        <v>17</v>
      </c>
      <c r="D160" s="16" t="s">
        <v>21</v>
      </c>
      <c r="E160" s="16">
        <v>0</v>
      </c>
      <c r="F160" s="16">
        <v>8</v>
      </c>
      <c r="G160" s="16" t="s">
        <v>18</v>
      </c>
      <c r="H160" s="16">
        <v>500</v>
      </c>
      <c r="I160" s="16">
        <v>93</v>
      </c>
      <c r="J160" s="16">
        <v>672</v>
      </c>
      <c r="K160" s="16">
        <v>755</v>
      </c>
      <c r="L160" s="16">
        <v>0</v>
      </c>
      <c r="M160" s="16">
        <v>294</v>
      </c>
      <c r="N160" s="16">
        <v>2314</v>
      </c>
      <c r="O160" s="16">
        <v>79</v>
      </c>
    </row>
    <row r="161" spans="1:15" ht="20" customHeight="1">
      <c r="A161" s="16">
        <v>160</v>
      </c>
      <c r="B161" s="16">
        <v>27</v>
      </c>
      <c r="C161" s="16" t="s">
        <v>17</v>
      </c>
      <c r="D161" s="16" t="s">
        <v>21</v>
      </c>
      <c r="E161" s="16">
        <v>0</v>
      </c>
      <c r="F161" s="16">
        <v>3</v>
      </c>
      <c r="G161" s="16" t="s">
        <v>18</v>
      </c>
      <c r="H161" s="16">
        <v>500</v>
      </c>
      <c r="I161" s="16">
        <v>0</v>
      </c>
      <c r="J161" s="16">
        <v>252</v>
      </c>
      <c r="K161" s="16">
        <v>151</v>
      </c>
      <c r="L161" s="16">
        <v>0</v>
      </c>
      <c r="M161" s="16">
        <v>0</v>
      </c>
      <c r="N161" s="16">
        <v>903</v>
      </c>
      <c r="O161" s="16">
        <v>90</v>
      </c>
    </row>
    <row r="162" spans="1:15" ht="20" customHeight="1">
      <c r="A162" s="16">
        <v>161</v>
      </c>
      <c r="B162" s="16">
        <v>46</v>
      </c>
      <c r="C162" s="16" t="s">
        <v>23</v>
      </c>
      <c r="D162" s="16" t="s">
        <v>19</v>
      </c>
      <c r="E162" s="16">
        <v>0</v>
      </c>
      <c r="F162" s="16">
        <v>1</v>
      </c>
      <c r="G162" s="16" t="s">
        <v>20</v>
      </c>
      <c r="H162" s="16">
        <v>1150</v>
      </c>
      <c r="I162" s="16">
        <v>1130</v>
      </c>
      <c r="J162" s="16">
        <v>126</v>
      </c>
      <c r="K162" s="16">
        <v>357</v>
      </c>
      <c r="L162" s="16">
        <v>732</v>
      </c>
      <c r="M162" s="16">
        <v>0</v>
      </c>
      <c r="N162" s="16">
        <v>3495</v>
      </c>
      <c r="O162" s="16">
        <v>55</v>
      </c>
    </row>
    <row r="163" spans="1:15" ht="20" customHeight="1">
      <c r="A163" s="16">
        <v>162</v>
      </c>
      <c r="B163" s="16">
        <v>45</v>
      </c>
      <c r="C163" s="16" t="s">
        <v>17</v>
      </c>
      <c r="D163" s="16" t="s">
        <v>21</v>
      </c>
      <c r="E163" s="16">
        <v>0</v>
      </c>
      <c r="F163" s="16">
        <v>7</v>
      </c>
      <c r="G163" s="16" t="s">
        <v>20</v>
      </c>
      <c r="H163" s="16">
        <v>1150</v>
      </c>
      <c r="I163" s="16">
        <v>0</v>
      </c>
      <c r="J163" s="16">
        <v>882</v>
      </c>
      <c r="K163" s="16">
        <v>302</v>
      </c>
      <c r="L163" s="16">
        <v>357</v>
      </c>
      <c r="M163" s="16">
        <v>196</v>
      </c>
      <c r="N163" s="16">
        <v>2887</v>
      </c>
      <c r="O163" s="16">
        <v>93</v>
      </c>
    </row>
    <row r="164" spans="1:15" ht="20" customHeight="1">
      <c r="A164" s="16">
        <v>163</v>
      </c>
      <c r="B164" s="16">
        <v>57</v>
      </c>
      <c r="C164" s="16" t="s">
        <v>23</v>
      </c>
      <c r="D164" s="16" t="s">
        <v>26</v>
      </c>
      <c r="E164" s="16">
        <v>3</v>
      </c>
      <c r="F164" s="16">
        <v>5</v>
      </c>
      <c r="G164" s="16" t="s">
        <v>24</v>
      </c>
      <c r="H164" s="16">
        <v>1950</v>
      </c>
      <c r="I164" s="16">
        <v>148</v>
      </c>
      <c r="J164" s="16">
        <v>880</v>
      </c>
      <c r="K164" s="16">
        <v>238</v>
      </c>
      <c r="L164" s="16">
        <v>732</v>
      </c>
      <c r="M164" s="16">
        <v>447</v>
      </c>
      <c r="N164" s="16">
        <v>4395</v>
      </c>
      <c r="O164" s="16">
        <v>53</v>
      </c>
    </row>
    <row r="165" spans="1:15" ht="20" customHeight="1">
      <c r="A165" s="16">
        <v>164</v>
      </c>
      <c r="B165" s="16">
        <v>37</v>
      </c>
      <c r="C165" s="16" t="s">
        <v>23</v>
      </c>
      <c r="D165" s="16" t="s">
        <v>19</v>
      </c>
      <c r="E165" s="16">
        <v>0</v>
      </c>
      <c r="F165" s="16">
        <v>1</v>
      </c>
      <c r="G165" s="16" t="s">
        <v>20</v>
      </c>
      <c r="H165" s="16">
        <v>1150</v>
      </c>
      <c r="I165" s="16">
        <v>0</v>
      </c>
      <c r="J165" s="16">
        <v>126</v>
      </c>
      <c r="K165" s="16">
        <v>357</v>
      </c>
      <c r="L165" s="16">
        <v>915</v>
      </c>
      <c r="M165" s="16">
        <v>196</v>
      </c>
      <c r="N165" s="16">
        <v>2744</v>
      </c>
      <c r="O165" s="16">
        <v>59</v>
      </c>
    </row>
    <row r="166" spans="1:15" ht="20" customHeight="1">
      <c r="A166" s="16">
        <v>165</v>
      </c>
      <c r="B166" s="16">
        <v>45</v>
      </c>
      <c r="C166" s="16" t="s">
        <v>23</v>
      </c>
      <c r="D166" s="16" t="s">
        <v>19</v>
      </c>
      <c r="E166" s="16">
        <v>0</v>
      </c>
      <c r="F166" s="16">
        <v>1</v>
      </c>
      <c r="G166" s="16" t="s">
        <v>20</v>
      </c>
      <c r="H166" s="16">
        <v>1150</v>
      </c>
      <c r="I166" s="16">
        <v>226</v>
      </c>
      <c r="J166" s="16">
        <v>126</v>
      </c>
      <c r="K166" s="16">
        <v>119</v>
      </c>
      <c r="L166" s="16">
        <v>0</v>
      </c>
      <c r="M166" s="16">
        <v>196</v>
      </c>
      <c r="N166" s="16">
        <v>1817</v>
      </c>
      <c r="O166" s="16">
        <v>73</v>
      </c>
    </row>
    <row r="167" spans="1:15" ht="20" customHeight="1">
      <c r="A167" s="16">
        <v>166</v>
      </c>
      <c r="B167" s="16">
        <v>44</v>
      </c>
      <c r="C167" s="16" t="s">
        <v>17</v>
      </c>
      <c r="D167" s="16" t="s">
        <v>28</v>
      </c>
      <c r="E167" s="16">
        <v>0</v>
      </c>
      <c r="F167" s="16">
        <v>2</v>
      </c>
      <c r="G167" s="16" t="s">
        <v>20</v>
      </c>
      <c r="H167" s="16">
        <v>1150</v>
      </c>
      <c r="I167" s="16">
        <v>348</v>
      </c>
      <c r="J167" s="16">
        <v>252</v>
      </c>
      <c r="K167" s="16">
        <v>755</v>
      </c>
      <c r="L167" s="16">
        <v>357</v>
      </c>
      <c r="M167" s="16">
        <v>392</v>
      </c>
      <c r="N167" s="16">
        <v>3254</v>
      </c>
      <c r="O167" s="16">
        <v>74</v>
      </c>
    </row>
    <row r="168" spans="1:15" ht="20" customHeight="1">
      <c r="A168" s="16">
        <v>167</v>
      </c>
      <c r="B168" s="16">
        <v>79</v>
      </c>
      <c r="C168" s="16" t="s">
        <v>23</v>
      </c>
      <c r="D168" s="16" t="s">
        <v>19</v>
      </c>
      <c r="E168" s="16">
        <v>0</v>
      </c>
      <c r="F168" s="16">
        <v>1</v>
      </c>
      <c r="G168" s="16" t="s">
        <v>25</v>
      </c>
      <c r="H168" s="16">
        <v>2950</v>
      </c>
      <c r="I168" s="16">
        <v>904</v>
      </c>
      <c r="J168" s="16">
        <v>251</v>
      </c>
      <c r="K168" s="16">
        <v>119</v>
      </c>
      <c r="L168" s="16">
        <v>0</v>
      </c>
      <c r="M168" s="16">
        <v>447</v>
      </c>
      <c r="N168" s="16">
        <v>4671</v>
      </c>
      <c r="O168" s="16">
        <v>77</v>
      </c>
    </row>
    <row r="169" spans="1:15" ht="20" customHeight="1">
      <c r="A169" s="16">
        <v>168</v>
      </c>
      <c r="B169" s="16">
        <v>31</v>
      </c>
      <c r="C169" s="16" t="s">
        <v>23</v>
      </c>
      <c r="D169" s="16" t="s">
        <v>26</v>
      </c>
      <c r="E169" s="16">
        <v>1</v>
      </c>
      <c r="F169" s="16">
        <v>3</v>
      </c>
      <c r="G169" s="16" t="s">
        <v>25</v>
      </c>
      <c r="H169" s="16">
        <v>2950</v>
      </c>
      <c r="I169" s="16">
        <v>592</v>
      </c>
      <c r="J169" s="16">
        <v>753</v>
      </c>
      <c r="K169" s="16">
        <v>357</v>
      </c>
      <c r="L169" s="16">
        <v>366</v>
      </c>
      <c r="M169" s="16">
        <v>392</v>
      </c>
      <c r="N169" s="16">
        <v>5410</v>
      </c>
      <c r="O169" s="16">
        <v>51</v>
      </c>
    </row>
    <row r="170" spans="1:15" ht="20" customHeight="1">
      <c r="A170" s="16">
        <v>169</v>
      </c>
      <c r="B170" s="16">
        <v>69</v>
      </c>
      <c r="C170" s="16" t="s">
        <v>23</v>
      </c>
      <c r="D170" s="16" t="s">
        <v>26</v>
      </c>
      <c r="E170" s="16">
        <v>2</v>
      </c>
      <c r="F170" s="16">
        <v>4</v>
      </c>
      <c r="G170" s="16" t="s">
        <v>20</v>
      </c>
      <c r="H170" s="16">
        <v>1150</v>
      </c>
      <c r="I170" s="16">
        <v>0</v>
      </c>
      <c r="J170" s="16">
        <v>504</v>
      </c>
      <c r="K170" s="16">
        <v>238</v>
      </c>
      <c r="L170" s="16">
        <v>732</v>
      </c>
      <c r="M170" s="16">
        <v>302</v>
      </c>
      <c r="N170" s="16">
        <v>2926</v>
      </c>
      <c r="O170" s="16">
        <v>39</v>
      </c>
    </row>
    <row r="171" spans="1:15" ht="20" customHeight="1">
      <c r="A171" s="16">
        <v>170</v>
      </c>
      <c r="B171" s="16">
        <v>67</v>
      </c>
      <c r="C171" s="16" t="s">
        <v>17</v>
      </c>
      <c r="D171" s="16" t="s">
        <v>28</v>
      </c>
      <c r="E171" s="16">
        <v>0</v>
      </c>
      <c r="F171" s="16">
        <v>2</v>
      </c>
      <c r="G171" s="16" t="s">
        <v>24</v>
      </c>
      <c r="H171" s="16">
        <v>1950</v>
      </c>
      <c r="I171" s="16">
        <v>174</v>
      </c>
      <c r="J171" s="16">
        <v>352</v>
      </c>
      <c r="K171" s="16">
        <v>755</v>
      </c>
      <c r="L171" s="16">
        <v>357</v>
      </c>
      <c r="M171" s="16">
        <v>453</v>
      </c>
      <c r="N171" s="16">
        <v>4041</v>
      </c>
      <c r="O171" s="16">
        <v>78</v>
      </c>
    </row>
    <row r="172" spans="1:15" ht="20" customHeight="1">
      <c r="A172" s="16">
        <v>171</v>
      </c>
      <c r="B172" s="16">
        <v>67</v>
      </c>
      <c r="C172" s="16" t="s">
        <v>17</v>
      </c>
      <c r="D172" s="16" t="s">
        <v>28</v>
      </c>
      <c r="E172" s="16">
        <v>0</v>
      </c>
      <c r="F172" s="16">
        <v>2</v>
      </c>
      <c r="G172" s="16" t="s">
        <v>24</v>
      </c>
      <c r="H172" s="16">
        <v>1950</v>
      </c>
      <c r="I172" s="16">
        <v>696</v>
      </c>
      <c r="J172" s="16">
        <v>352</v>
      </c>
      <c r="K172" s="16">
        <v>302</v>
      </c>
      <c r="L172" s="16">
        <v>357</v>
      </c>
      <c r="M172" s="16">
        <v>604</v>
      </c>
      <c r="N172" s="16">
        <v>4261</v>
      </c>
      <c r="O172" s="16">
        <v>64</v>
      </c>
    </row>
    <row r="173" spans="1:15" ht="20" customHeight="1">
      <c r="A173" s="16">
        <v>172</v>
      </c>
      <c r="B173" s="16">
        <v>59</v>
      </c>
      <c r="C173" s="16" t="s">
        <v>23</v>
      </c>
      <c r="D173" s="16" t="s">
        <v>21</v>
      </c>
      <c r="E173" s="16">
        <v>0</v>
      </c>
      <c r="F173" s="16">
        <v>5</v>
      </c>
      <c r="G173" s="16" t="s">
        <v>20</v>
      </c>
      <c r="H173" s="16">
        <v>1150</v>
      </c>
      <c r="I173" s="16">
        <v>93</v>
      </c>
      <c r="J173" s="16">
        <v>630</v>
      </c>
      <c r="K173" s="16">
        <v>357</v>
      </c>
      <c r="L173" s="16">
        <v>0</v>
      </c>
      <c r="M173" s="16">
        <v>0</v>
      </c>
      <c r="N173" s="16">
        <v>2230</v>
      </c>
      <c r="O173" s="16">
        <v>63</v>
      </c>
    </row>
    <row r="174" spans="1:15" ht="20" customHeight="1">
      <c r="A174" s="16">
        <v>173</v>
      </c>
      <c r="B174" s="16">
        <v>94</v>
      </c>
      <c r="C174" s="16" t="s">
        <v>17</v>
      </c>
      <c r="D174" s="16" t="s">
        <v>26</v>
      </c>
      <c r="E174" s="16">
        <v>3</v>
      </c>
      <c r="F174" s="16">
        <v>5</v>
      </c>
      <c r="G174" s="16" t="s">
        <v>20</v>
      </c>
      <c r="H174" s="16">
        <v>1150</v>
      </c>
      <c r="I174" s="16">
        <v>148</v>
      </c>
      <c r="J174" s="16">
        <v>630</v>
      </c>
      <c r="K174" s="16">
        <v>302</v>
      </c>
      <c r="L174" s="16">
        <v>238</v>
      </c>
      <c r="M174" s="16">
        <v>0</v>
      </c>
      <c r="N174" s="16">
        <v>2468</v>
      </c>
      <c r="O174" s="16">
        <v>96</v>
      </c>
    </row>
    <row r="175" spans="1:15" ht="20" customHeight="1">
      <c r="A175" s="16">
        <v>174</v>
      </c>
      <c r="B175" s="16">
        <v>42</v>
      </c>
      <c r="C175" s="16" t="s">
        <v>17</v>
      </c>
      <c r="D175" s="16" t="s">
        <v>26</v>
      </c>
      <c r="E175" s="16">
        <v>1</v>
      </c>
      <c r="F175" s="16">
        <v>3</v>
      </c>
      <c r="G175" s="16" t="s">
        <v>20</v>
      </c>
      <c r="H175" s="16">
        <v>1150</v>
      </c>
      <c r="I175" s="16">
        <v>0</v>
      </c>
      <c r="J175" s="16">
        <v>378</v>
      </c>
      <c r="K175" s="16">
        <v>302</v>
      </c>
      <c r="L175" s="16">
        <v>0</v>
      </c>
      <c r="M175" s="16">
        <v>392</v>
      </c>
      <c r="N175" s="16">
        <v>2222</v>
      </c>
      <c r="O175" s="16">
        <v>75</v>
      </c>
    </row>
    <row r="176" spans="1:15" ht="20" customHeight="1">
      <c r="A176" s="16">
        <v>175</v>
      </c>
      <c r="B176" s="16">
        <v>70</v>
      </c>
      <c r="C176" s="16" t="s">
        <v>23</v>
      </c>
      <c r="D176" s="16" t="s">
        <v>26</v>
      </c>
      <c r="E176" s="16">
        <v>2</v>
      </c>
      <c r="F176" s="16">
        <v>4</v>
      </c>
      <c r="G176" s="16" t="s">
        <v>20</v>
      </c>
      <c r="H176" s="16">
        <v>1150</v>
      </c>
      <c r="I176" s="16">
        <v>592</v>
      </c>
      <c r="J176" s="16">
        <v>504</v>
      </c>
      <c r="K176" s="16">
        <v>119</v>
      </c>
      <c r="L176" s="16">
        <v>183</v>
      </c>
      <c r="M176" s="16">
        <v>149</v>
      </c>
      <c r="N176" s="16">
        <v>2697</v>
      </c>
      <c r="O176" s="16">
        <v>58</v>
      </c>
    </row>
    <row r="177" spans="1:15" ht="20" customHeight="1">
      <c r="A177" s="16">
        <v>176</v>
      </c>
      <c r="B177" s="16">
        <v>30</v>
      </c>
      <c r="C177" s="16" t="s">
        <v>17</v>
      </c>
      <c r="D177" s="16" t="s">
        <v>26</v>
      </c>
      <c r="E177" s="16">
        <v>3</v>
      </c>
      <c r="F177" s="16">
        <v>5</v>
      </c>
      <c r="G177" s="16" t="s">
        <v>24</v>
      </c>
      <c r="H177" s="16">
        <v>1950</v>
      </c>
      <c r="I177" s="16">
        <v>296</v>
      </c>
      <c r="J177" s="16">
        <v>880</v>
      </c>
      <c r="K177" s="16">
        <v>453</v>
      </c>
      <c r="L177" s="16">
        <v>0</v>
      </c>
      <c r="M177" s="16">
        <v>392</v>
      </c>
      <c r="N177" s="16">
        <v>3971</v>
      </c>
      <c r="O177" s="16">
        <v>80</v>
      </c>
    </row>
    <row r="178" spans="1:15" ht="20" customHeight="1">
      <c r="A178" s="16">
        <v>177</v>
      </c>
      <c r="B178" s="16">
        <v>56</v>
      </c>
      <c r="C178" s="16" t="s">
        <v>23</v>
      </c>
      <c r="D178" s="16" t="s">
        <v>28</v>
      </c>
      <c r="E178" s="16">
        <v>0</v>
      </c>
      <c r="F178" s="16">
        <v>2</v>
      </c>
      <c r="G178" s="16" t="s">
        <v>20</v>
      </c>
      <c r="H178" s="16">
        <v>1150</v>
      </c>
      <c r="I178" s="16">
        <v>174</v>
      </c>
      <c r="J178" s="16">
        <v>252</v>
      </c>
      <c r="K178" s="16">
        <v>119</v>
      </c>
      <c r="L178" s="16">
        <v>915</v>
      </c>
      <c r="M178" s="16">
        <v>149</v>
      </c>
      <c r="N178" s="16">
        <v>2759</v>
      </c>
      <c r="O178" s="16">
        <v>86</v>
      </c>
    </row>
    <row r="179" spans="1:15" ht="20" customHeight="1">
      <c r="A179" s="16">
        <v>178</v>
      </c>
      <c r="B179" s="16">
        <v>57</v>
      </c>
      <c r="C179" s="16" t="s">
        <v>23</v>
      </c>
      <c r="D179" s="16" t="s">
        <v>26</v>
      </c>
      <c r="E179" s="16">
        <v>2</v>
      </c>
      <c r="F179" s="16">
        <v>4</v>
      </c>
      <c r="G179" s="16" t="s">
        <v>20</v>
      </c>
      <c r="H179" s="16">
        <v>1150</v>
      </c>
      <c r="I179" s="16">
        <v>444</v>
      </c>
      <c r="J179" s="16">
        <v>504</v>
      </c>
      <c r="K179" s="16">
        <v>0</v>
      </c>
      <c r="L179" s="16">
        <v>915</v>
      </c>
      <c r="M179" s="16">
        <v>0</v>
      </c>
      <c r="N179" s="16">
        <v>3013</v>
      </c>
      <c r="O179" s="16">
        <v>80</v>
      </c>
    </row>
    <row r="180" spans="1:15" ht="20" customHeight="1">
      <c r="A180" s="16">
        <v>179</v>
      </c>
      <c r="B180" s="16">
        <v>49</v>
      </c>
      <c r="C180" s="16" t="s">
        <v>17</v>
      </c>
      <c r="D180" s="16" t="s">
        <v>28</v>
      </c>
      <c r="E180" s="16">
        <v>0</v>
      </c>
      <c r="F180" s="16">
        <v>2</v>
      </c>
      <c r="G180" s="16" t="s">
        <v>20</v>
      </c>
      <c r="H180" s="16">
        <v>1150</v>
      </c>
      <c r="I180" s="16">
        <v>522</v>
      </c>
      <c r="J180" s="16">
        <v>252</v>
      </c>
      <c r="K180" s="16">
        <v>0</v>
      </c>
      <c r="L180" s="16">
        <v>119</v>
      </c>
      <c r="M180" s="16">
        <v>298</v>
      </c>
      <c r="N180" s="16">
        <v>2341</v>
      </c>
      <c r="O180" s="16">
        <v>55</v>
      </c>
    </row>
    <row r="181" spans="1:15" ht="20" customHeight="1">
      <c r="A181" s="16">
        <v>180</v>
      </c>
      <c r="B181" s="16">
        <v>57</v>
      </c>
      <c r="C181" s="16" t="s">
        <v>23</v>
      </c>
      <c r="D181" s="16" t="s">
        <v>26</v>
      </c>
      <c r="E181" s="16">
        <v>3</v>
      </c>
      <c r="F181" s="16">
        <v>5</v>
      </c>
      <c r="G181" s="16" t="s">
        <v>20</v>
      </c>
      <c r="H181" s="16">
        <v>1150</v>
      </c>
      <c r="I181" s="16">
        <v>296</v>
      </c>
      <c r="J181" s="16">
        <v>630</v>
      </c>
      <c r="K181" s="16">
        <v>238</v>
      </c>
      <c r="L181" s="16">
        <v>366</v>
      </c>
      <c r="M181" s="16">
        <v>0</v>
      </c>
      <c r="N181" s="16">
        <v>2680</v>
      </c>
      <c r="O181" s="16">
        <v>42</v>
      </c>
    </row>
    <row r="182" spans="1:15" ht="20" customHeight="1">
      <c r="A182" s="16">
        <v>181</v>
      </c>
      <c r="B182" s="16">
        <v>31</v>
      </c>
      <c r="C182" s="16" t="s">
        <v>23</v>
      </c>
      <c r="D182" s="16" t="s">
        <v>21</v>
      </c>
      <c r="E182" s="16">
        <v>0</v>
      </c>
      <c r="F182" s="16">
        <v>5</v>
      </c>
      <c r="G182" s="16" t="s">
        <v>20</v>
      </c>
      <c r="H182" s="16">
        <v>1150</v>
      </c>
      <c r="I182" s="16">
        <v>93</v>
      </c>
      <c r="J182" s="16">
        <v>630</v>
      </c>
      <c r="K182" s="16">
        <v>357</v>
      </c>
      <c r="L182" s="16">
        <v>915</v>
      </c>
      <c r="M182" s="16">
        <v>392</v>
      </c>
      <c r="N182" s="16">
        <v>3537</v>
      </c>
      <c r="O182" s="16">
        <v>59</v>
      </c>
    </row>
    <row r="183" spans="1:15" ht="20" customHeight="1">
      <c r="A183" s="16">
        <v>182</v>
      </c>
      <c r="B183" s="16">
        <v>28</v>
      </c>
      <c r="C183" s="16" t="s">
        <v>23</v>
      </c>
      <c r="D183" s="16" t="s">
        <v>19</v>
      </c>
      <c r="E183" s="16">
        <v>0</v>
      </c>
      <c r="F183" s="16">
        <v>1</v>
      </c>
      <c r="G183" s="16" t="s">
        <v>18</v>
      </c>
      <c r="H183" s="16">
        <v>500</v>
      </c>
      <c r="I183" s="16">
        <v>226</v>
      </c>
      <c r="J183" s="16">
        <v>84</v>
      </c>
      <c r="K183" s="16">
        <v>357</v>
      </c>
      <c r="L183" s="16">
        <v>915</v>
      </c>
      <c r="M183" s="16">
        <v>147</v>
      </c>
      <c r="N183" s="16">
        <v>2229</v>
      </c>
      <c r="O183" s="16">
        <v>88</v>
      </c>
    </row>
    <row r="184" spans="1:15" ht="20" customHeight="1">
      <c r="A184" s="16">
        <v>183</v>
      </c>
      <c r="B184" s="16">
        <v>44</v>
      </c>
      <c r="C184" s="16" t="s">
        <v>17</v>
      </c>
      <c r="D184" s="16" t="s">
        <v>28</v>
      </c>
      <c r="E184" s="16">
        <v>0</v>
      </c>
      <c r="F184" s="16">
        <v>2</v>
      </c>
      <c r="G184" s="16" t="s">
        <v>18</v>
      </c>
      <c r="H184" s="16">
        <v>500</v>
      </c>
      <c r="I184" s="16">
        <v>522</v>
      </c>
      <c r="J184" s="16">
        <v>168</v>
      </c>
      <c r="K184" s="16">
        <v>302</v>
      </c>
      <c r="L184" s="16">
        <v>357</v>
      </c>
      <c r="M184" s="16">
        <v>0</v>
      </c>
      <c r="N184" s="16">
        <v>1849</v>
      </c>
      <c r="O184" s="16">
        <v>57</v>
      </c>
    </row>
    <row r="185" spans="1:15" ht="20" customHeight="1">
      <c r="A185" s="16">
        <v>184</v>
      </c>
      <c r="B185" s="16">
        <v>24</v>
      </c>
      <c r="C185" s="16" t="s">
        <v>22</v>
      </c>
      <c r="D185" s="16" t="s">
        <v>28</v>
      </c>
      <c r="E185" s="16">
        <v>0</v>
      </c>
      <c r="F185" s="16">
        <v>2</v>
      </c>
      <c r="G185" s="16" t="s">
        <v>18</v>
      </c>
      <c r="H185" s="16">
        <v>500</v>
      </c>
      <c r="I185" s="16">
        <v>174</v>
      </c>
      <c r="J185" s="16">
        <v>168</v>
      </c>
      <c r="K185" s="16">
        <v>501</v>
      </c>
      <c r="L185" s="16">
        <v>334</v>
      </c>
      <c r="M185" s="16">
        <v>0</v>
      </c>
      <c r="N185" s="16">
        <v>1677</v>
      </c>
      <c r="O185" s="16">
        <v>97</v>
      </c>
    </row>
    <row r="186" spans="1:15" ht="20" customHeight="1">
      <c r="A186" s="16">
        <v>185</v>
      </c>
      <c r="B186" s="16">
        <v>34</v>
      </c>
      <c r="C186" s="16" t="s">
        <v>23</v>
      </c>
      <c r="D186" s="16" t="s">
        <v>26</v>
      </c>
      <c r="E186" s="16">
        <v>1</v>
      </c>
      <c r="F186" s="16">
        <v>3</v>
      </c>
      <c r="G186" s="16" t="s">
        <v>24</v>
      </c>
      <c r="H186" s="16">
        <v>1950</v>
      </c>
      <c r="I186" s="16">
        <v>592</v>
      </c>
      <c r="J186" s="16">
        <v>528</v>
      </c>
      <c r="K186" s="16">
        <v>238</v>
      </c>
      <c r="L186" s="16">
        <v>366</v>
      </c>
      <c r="M186" s="16">
        <v>392</v>
      </c>
      <c r="N186" s="16">
        <v>4066</v>
      </c>
      <c r="O186" s="16">
        <v>91</v>
      </c>
    </row>
    <row r="187" spans="1:15" ht="20" customHeight="1">
      <c r="A187" s="16">
        <v>186</v>
      </c>
      <c r="B187" s="16">
        <v>42</v>
      </c>
      <c r="C187" s="16" t="s">
        <v>17</v>
      </c>
      <c r="D187" s="16" t="s">
        <v>28</v>
      </c>
      <c r="E187" s="16">
        <v>0</v>
      </c>
      <c r="F187" s="16">
        <v>2</v>
      </c>
      <c r="G187" s="16" t="s">
        <v>18</v>
      </c>
      <c r="H187" s="16">
        <v>500</v>
      </c>
      <c r="I187" s="16">
        <v>174</v>
      </c>
      <c r="J187" s="16">
        <v>168</v>
      </c>
      <c r="K187" s="16">
        <v>604</v>
      </c>
      <c r="L187" s="16">
        <v>238</v>
      </c>
      <c r="M187" s="16">
        <v>392</v>
      </c>
      <c r="N187" s="16">
        <v>2076</v>
      </c>
      <c r="O187" s="16">
        <v>49</v>
      </c>
    </row>
    <row r="188" spans="1:15" ht="20" customHeight="1">
      <c r="A188" s="16">
        <v>187</v>
      </c>
      <c r="B188" s="16">
        <v>21</v>
      </c>
      <c r="C188" s="16" t="s">
        <v>23</v>
      </c>
      <c r="D188" s="16" t="s">
        <v>26</v>
      </c>
      <c r="E188" s="16">
        <v>2</v>
      </c>
      <c r="F188" s="16">
        <v>4</v>
      </c>
      <c r="G188" s="16" t="s">
        <v>24</v>
      </c>
      <c r="H188" s="16">
        <v>1950</v>
      </c>
      <c r="I188" s="16">
        <v>0</v>
      </c>
      <c r="J188" s="16">
        <v>704</v>
      </c>
      <c r="K188" s="16">
        <v>357</v>
      </c>
      <c r="L188" s="16">
        <v>366</v>
      </c>
      <c r="M188" s="16">
        <v>294</v>
      </c>
      <c r="N188" s="16">
        <v>3671</v>
      </c>
      <c r="O188" s="16">
        <v>90</v>
      </c>
    </row>
    <row r="189" spans="1:15" ht="20" customHeight="1">
      <c r="A189" s="16">
        <v>188</v>
      </c>
      <c r="B189" s="16">
        <v>53</v>
      </c>
      <c r="C189" s="16" t="s">
        <v>17</v>
      </c>
      <c r="D189" s="16" t="s">
        <v>26</v>
      </c>
      <c r="E189" s="16">
        <v>1</v>
      </c>
      <c r="F189" s="16">
        <v>3</v>
      </c>
      <c r="G189" s="16" t="s">
        <v>18</v>
      </c>
      <c r="H189" s="16">
        <v>500</v>
      </c>
      <c r="I189" s="16">
        <v>444</v>
      </c>
      <c r="J189" s="16">
        <v>252</v>
      </c>
      <c r="K189" s="16">
        <v>755</v>
      </c>
      <c r="L189" s="16">
        <v>238</v>
      </c>
      <c r="M189" s="16">
        <v>0</v>
      </c>
      <c r="N189" s="16">
        <v>2189</v>
      </c>
      <c r="O189" s="16">
        <v>53</v>
      </c>
    </row>
    <row r="190" spans="1:15" ht="20" customHeight="1">
      <c r="A190" s="16">
        <v>189</v>
      </c>
      <c r="B190" s="16">
        <v>52</v>
      </c>
      <c r="C190" s="16" t="s">
        <v>23</v>
      </c>
      <c r="D190" s="16" t="s">
        <v>26</v>
      </c>
      <c r="E190" s="16">
        <v>4</v>
      </c>
      <c r="F190" s="16">
        <v>6</v>
      </c>
      <c r="G190" s="16" t="s">
        <v>20</v>
      </c>
      <c r="H190" s="16">
        <v>1150</v>
      </c>
      <c r="I190" s="16">
        <v>0</v>
      </c>
      <c r="J190" s="16">
        <v>756</v>
      </c>
      <c r="K190" s="16">
        <v>357</v>
      </c>
      <c r="L190" s="16">
        <v>549</v>
      </c>
      <c r="M190" s="16">
        <v>149</v>
      </c>
      <c r="N190" s="16">
        <v>2961</v>
      </c>
      <c r="O190" s="16">
        <v>58</v>
      </c>
    </row>
    <row r="191" spans="1:15" ht="20" customHeight="1">
      <c r="A191" s="16">
        <v>190</v>
      </c>
      <c r="B191" s="16">
        <v>78</v>
      </c>
      <c r="C191" s="16" t="s">
        <v>23</v>
      </c>
      <c r="D191" s="16" t="s">
        <v>19</v>
      </c>
      <c r="E191" s="16">
        <v>0</v>
      </c>
      <c r="F191" s="16">
        <v>1</v>
      </c>
      <c r="G191" s="16" t="s">
        <v>25</v>
      </c>
      <c r="H191" s="16">
        <v>2950</v>
      </c>
      <c r="I191" s="16">
        <v>0</v>
      </c>
      <c r="J191" s="16">
        <v>251</v>
      </c>
      <c r="K191" s="16">
        <v>119</v>
      </c>
      <c r="L191" s="16">
        <v>549</v>
      </c>
      <c r="M191" s="16">
        <v>447</v>
      </c>
      <c r="N191" s="16">
        <v>4316</v>
      </c>
      <c r="O191" s="16">
        <v>58</v>
      </c>
    </row>
    <row r="192" spans="1:15" ht="20" customHeight="1">
      <c r="A192" s="16">
        <v>191</v>
      </c>
      <c r="B192" s="16">
        <v>51</v>
      </c>
      <c r="C192" s="16" t="s">
        <v>23</v>
      </c>
      <c r="D192" s="16" t="s">
        <v>19</v>
      </c>
      <c r="E192" s="16">
        <v>0</v>
      </c>
      <c r="F192" s="16">
        <v>1</v>
      </c>
      <c r="G192" s="16" t="s">
        <v>20</v>
      </c>
      <c r="H192" s="16">
        <v>1150</v>
      </c>
      <c r="I192" s="16">
        <v>226</v>
      </c>
      <c r="J192" s="16">
        <v>126</v>
      </c>
      <c r="K192" s="16">
        <v>357</v>
      </c>
      <c r="L192" s="16">
        <v>549</v>
      </c>
      <c r="M192" s="16">
        <v>149</v>
      </c>
      <c r="N192" s="16">
        <v>2557</v>
      </c>
      <c r="O192" s="16">
        <v>61</v>
      </c>
    </row>
    <row r="193" spans="1:15" ht="20" customHeight="1">
      <c r="A193" s="16">
        <v>192</v>
      </c>
      <c r="B193" s="16">
        <v>37</v>
      </c>
      <c r="C193" s="16" t="s">
        <v>23</v>
      </c>
      <c r="D193" s="16" t="s">
        <v>26</v>
      </c>
      <c r="E193" s="16">
        <v>1</v>
      </c>
      <c r="F193" s="16">
        <v>3</v>
      </c>
      <c r="G193" s="16" t="s">
        <v>25</v>
      </c>
      <c r="H193" s="16">
        <v>2950</v>
      </c>
      <c r="I193" s="16">
        <v>148</v>
      </c>
      <c r="J193" s="16">
        <v>753</v>
      </c>
      <c r="K193" s="16">
        <v>357</v>
      </c>
      <c r="L193" s="16">
        <v>915</v>
      </c>
      <c r="M193" s="16">
        <v>196</v>
      </c>
      <c r="N193" s="16">
        <v>5319</v>
      </c>
      <c r="O193" s="16">
        <v>83</v>
      </c>
    </row>
    <row r="194" spans="1:15" ht="20" customHeight="1">
      <c r="A194" s="16">
        <v>193</v>
      </c>
      <c r="B194" s="16">
        <v>44</v>
      </c>
      <c r="C194" s="16" t="s">
        <v>17</v>
      </c>
      <c r="D194" s="16" t="s">
        <v>19</v>
      </c>
      <c r="E194" s="16">
        <v>0</v>
      </c>
      <c r="F194" s="16">
        <v>1</v>
      </c>
      <c r="G194" s="16" t="s">
        <v>18</v>
      </c>
      <c r="H194" s="16">
        <v>500</v>
      </c>
      <c r="I194" s="16">
        <v>904</v>
      </c>
      <c r="J194" s="16">
        <v>84</v>
      </c>
      <c r="K194" s="16">
        <v>604</v>
      </c>
      <c r="L194" s="16">
        <v>238</v>
      </c>
      <c r="M194" s="16">
        <v>0</v>
      </c>
      <c r="N194" s="16">
        <v>2330</v>
      </c>
      <c r="O194" s="16">
        <v>71</v>
      </c>
    </row>
    <row r="195" spans="1:15" ht="20" customHeight="1">
      <c r="A195" s="16">
        <v>194</v>
      </c>
      <c r="B195" s="16">
        <v>51</v>
      </c>
      <c r="C195" s="16" t="s">
        <v>23</v>
      </c>
      <c r="D195" s="16" t="s">
        <v>21</v>
      </c>
      <c r="E195" s="16">
        <v>0</v>
      </c>
      <c r="F195" s="16">
        <v>6</v>
      </c>
      <c r="G195" s="16" t="s">
        <v>20</v>
      </c>
      <c r="H195" s="16">
        <v>1150</v>
      </c>
      <c r="I195" s="16">
        <v>186</v>
      </c>
      <c r="J195" s="16">
        <v>756</v>
      </c>
      <c r="K195" s="16">
        <v>119</v>
      </c>
      <c r="L195" s="16">
        <v>732</v>
      </c>
      <c r="M195" s="16">
        <v>0</v>
      </c>
      <c r="N195" s="16">
        <v>2943</v>
      </c>
      <c r="O195" s="16">
        <v>59</v>
      </c>
    </row>
    <row r="196" spans="1:15" ht="20" customHeight="1">
      <c r="A196" s="16">
        <v>195</v>
      </c>
      <c r="B196" s="16">
        <v>35</v>
      </c>
      <c r="C196" s="16" t="s">
        <v>23</v>
      </c>
      <c r="D196" s="16" t="s">
        <v>28</v>
      </c>
      <c r="E196" s="16">
        <v>0</v>
      </c>
      <c r="F196" s="16">
        <v>2</v>
      </c>
      <c r="G196" s="16" t="s">
        <v>20</v>
      </c>
      <c r="H196" s="16">
        <v>1150</v>
      </c>
      <c r="I196" s="16">
        <v>174</v>
      </c>
      <c r="J196" s="16">
        <v>252</v>
      </c>
      <c r="K196" s="16">
        <v>357</v>
      </c>
      <c r="L196" s="16">
        <v>549</v>
      </c>
      <c r="M196" s="16">
        <v>196</v>
      </c>
      <c r="N196" s="16">
        <v>2678</v>
      </c>
      <c r="O196" s="16">
        <v>86</v>
      </c>
    </row>
    <row r="197" spans="1:15" ht="20" customHeight="1">
      <c r="A197" s="16">
        <v>196</v>
      </c>
      <c r="B197" s="16">
        <v>48</v>
      </c>
      <c r="C197" s="16" t="s">
        <v>23</v>
      </c>
      <c r="D197" s="16" t="s">
        <v>26</v>
      </c>
      <c r="E197" s="16">
        <v>3</v>
      </c>
      <c r="F197" s="16">
        <v>5</v>
      </c>
      <c r="G197" s="16" t="s">
        <v>20</v>
      </c>
      <c r="H197" s="16">
        <v>1150</v>
      </c>
      <c r="I197" s="16">
        <v>148</v>
      </c>
      <c r="J197" s="16">
        <v>630</v>
      </c>
      <c r="K197" s="16">
        <v>119</v>
      </c>
      <c r="L197" s="16">
        <v>183</v>
      </c>
      <c r="M197" s="16">
        <v>298</v>
      </c>
      <c r="N197" s="16">
        <v>2528</v>
      </c>
      <c r="O197" s="16">
        <v>64</v>
      </c>
    </row>
    <row r="198" spans="1:15" ht="20" customHeight="1">
      <c r="A198" s="16">
        <v>197</v>
      </c>
      <c r="B198" s="16">
        <v>32</v>
      </c>
      <c r="C198" s="16" t="s">
        <v>23</v>
      </c>
      <c r="D198" s="16" t="s">
        <v>21</v>
      </c>
      <c r="E198" s="16">
        <v>0</v>
      </c>
      <c r="F198" s="16">
        <v>3</v>
      </c>
      <c r="G198" s="16" t="s">
        <v>20</v>
      </c>
      <c r="H198" s="16">
        <v>1150</v>
      </c>
      <c r="I198" s="16">
        <v>186</v>
      </c>
      <c r="J198" s="16">
        <v>378</v>
      </c>
      <c r="K198" s="16">
        <v>119</v>
      </c>
      <c r="L198" s="16">
        <v>366</v>
      </c>
      <c r="M198" s="16">
        <v>392</v>
      </c>
      <c r="N198" s="16">
        <v>2591</v>
      </c>
      <c r="O198" s="16">
        <v>75</v>
      </c>
    </row>
    <row r="199" spans="1:15" ht="20" customHeight="1">
      <c r="A199" s="16">
        <v>198</v>
      </c>
      <c r="B199" s="16">
        <v>47</v>
      </c>
      <c r="C199" s="16" t="s">
        <v>17</v>
      </c>
      <c r="D199" s="16" t="s">
        <v>26</v>
      </c>
      <c r="E199" s="16">
        <v>3</v>
      </c>
      <c r="F199" s="16">
        <v>5</v>
      </c>
      <c r="G199" s="16" t="s">
        <v>24</v>
      </c>
      <c r="H199" s="16">
        <v>1950</v>
      </c>
      <c r="I199" s="16">
        <v>592</v>
      </c>
      <c r="J199" s="16">
        <v>880</v>
      </c>
      <c r="K199" s="16">
        <v>604</v>
      </c>
      <c r="L199" s="16">
        <v>357</v>
      </c>
      <c r="M199" s="16">
        <v>0</v>
      </c>
      <c r="N199" s="16">
        <v>4383</v>
      </c>
      <c r="O199" s="16">
        <v>66</v>
      </c>
    </row>
    <row r="200" spans="1:15" ht="20" customHeight="1">
      <c r="A200" s="16">
        <v>199</v>
      </c>
      <c r="B200" s="16">
        <v>59</v>
      </c>
      <c r="C200" s="16" t="s">
        <v>17</v>
      </c>
      <c r="D200" s="16" t="s">
        <v>26</v>
      </c>
      <c r="E200" s="16">
        <v>3</v>
      </c>
      <c r="F200" s="16">
        <v>5</v>
      </c>
      <c r="G200" s="16" t="s">
        <v>24</v>
      </c>
      <c r="H200" s="16">
        <v>1950</v>
      </c>
      <c r="I200" s="16">
        <v>444</v>
      </c>
      <c r="J200" s="16">
        <v>880</v>
      </c>
      <c r="K200" s="16">
        <v>755</v>
      </c>
      <c r="L200" s="16">
        <v>238</v>
      </c>
      <c r="M200" s="16">
        <v>0</v>
      </c>
      <c r="N200" s="16">
        <v>4267</v>
      </c>
      <c r="O200" s="16">
        <v>43</v>
      </c>
    </row>
    <row r="201" spans="1:15" ht="20" customHeight="1">
      <c r="A201" s="16">
        <v>200</v>
      </c>
      <c r="B201" s="16">
        <v>64</v>
      </c>
      <c r="C201" s="16" t="s">
        <v>22</v>
      </c>
      <c r="D201" s="16" t="s">
        <v>21</v>
      </c>
      <c r="E201" s="16">
        <v>0</v>
      </c>
      <c r="F201" s="16">
        <v>3</v>
      </c>
      <c r="G201" s="16" t="s">
        <v>18</v>
      </c>
      <c r="H201" s="16">
        <v>500</v>
      </c>
      <c r="I201" s="16">
        <v>186</v>
      </c>
      <c r="J201" s="16">
        <v>252</v>
      </c>
      <c r="K201" s="16">
        <v>0</v>
      </c>
      <c r="L201" s="16">
        <v>167</v>
      </c>
      <c r="M201" s="16">
        <v>302</v>
      </c>
      <c r="N201" s="16">
        <v>1407</v>
      </c>
      <c r="O201" s="16">
        <v>68</v>
      </c>
    </row>
    <row r="202" spans="1:15" ht="20" customHeight="1">
      <c r="O202" s="24"/>
    </row>
    <row r="203" spans="1:15" s="3" customFormat="1" ht="20" customHeight="1">
      <c r="A203" s="2" t="s">
        <v>27</v>
      </c>
      <c r="B203" s="3">
        <f>AVERAGE(B$2:B$201)</f>
        <v>51.09</v>
      </c>
      <c r="C203" s="2"/>
      <c r="D203" s="2"/>
      <c r="E203" s="3">
        <f t="shared" ref="E203:O203" si="0">AVERAGE(E$2:E$201)</f>
        <v>1.03</v>
      </c>
      <c r="F203" s="3">
        <f t="shared" si="0"/>
        <v>3.4950000000000001</v>
      </c>
      <c r="G203" s="2"/>
      <c r="H203" s="3">
        <f t="shared" si="0"/>
        <v>1411.5</v>
      </c>
      <c r="I203" s="3">
        <f t="shared" si="0"/>
        <v>289.625</v>
      </c>
      <c r="J203" s="3">
        <f t="shared" si="0"/>
        <v>496.51499999999999</v>
      </c>
      <c r="K203" s="3">
        <f t="shared" si="0"/>
        <v>275.77</v>
      </c>
      <c r="L203" s="3">
        <f t="shared" si="0"/>
        <v>337.51499999999999</v>
      </c>
      <c r="M203" s="3">
        <f t="shared" si="0"/>
        <v>230.715</v>
      </c>
      <c r="N203" s="3">
        <f t="shared" si="0"/>
        <v>3041.64</v>
      </c>
      <c r="O203" s="3">
        <f t="shared" si="0"/>
        <v>69.435000000000002</v>
      </c>
    </row>
    <row r="204" spans="1:15" s="1" customFormat="1" ht="20" customHeight="1">
      <c r="A204" s="1" t="s">
        <v>61</v>
      </c>
      <c r="B204" s="3">
        <f>_xlfn.STDEV.S(B$2:B$201)</f>
        <v>16.182747187442043</v>
      </c>
      <c r="E204" s="3">
        <f t="shared" ref="E204:O204" si="1">_xlfn.STDEV.S(E$2:E$201)</f>
        <v>1.4628051801162294</v>
      </c>
      <c r="F204" s="3">
        <f t="shared" si="1"/>
        <v>1.9413446616913201</v>
      </c>
      <c r="H204" s="3">
        <f t="shared" si="1"/>
        <v>758.6968131416902</v>
      </c>
      <c r="I204" s="3">
        <f t="shared" si="1"/>
        <v>274.29004634257706</v>
      </c>
      <c r="J204" s="3">
        <f t="shared" si="1"/>
        <v>315.84531194938131</v>
      </c>
      <c r="K204" s="3">
        <f t="shared" si="1"/>
        <v>230.86487400696379</v>
      </c>
      <c r="L204" s="3">
        <f t="shared" si="1"/>
        <v>282.6764220320901</v>
      </c>
      <c r="M204" s="3">
        <f t="shared" si="1"/>
        <v>182.11668294264024</v>
      </c>
      <c r="N204" s="3">
        <f t="shared" si="1"/>
        <v>1110.9310145076402</v>
      </c>
      <c r="O204" s="3">
        <f t="shared" si="1"/>
        <v>14.8856875376093</v>
      </c>
    </row>
    <row r="205" spans="1:15" s="1" customFormat="1" ht="20" customHeight="1">
      <c r="A205" s="1" t="s">
        <v>62</v>
      </c>
      <c r="B205" s="3">
        <f>B204/B203</f>
        <v>0.31674979814918852</v>
      </c>
      <c r="E205" s="3">
        <f t="shared" ref="E205:O205" si="2">E204/E203</f>
        <v>1.4201992039963391</v>
      </c>
      <c r="F205" s="3">
        <f t="shared" si="2"/>
        <v>0.55546342251539915</v>
      </c>
      <c r="H205" s="3">
        <f t="shared" si="2"/>
        <v>0.53751102595939793</v>
      </c>
      <c r="I205" s="3">
        <f t="shared" si="2"/>
        <v>0.94705238271066738</v>
      </c>
      <c r="J205" s="3">
        <f t="shared" si="2"/>
        <v>0.63612441104373751</v>
      </c>
      <c r="K205" s="3">
        <f t="shared" si="2"/>
        <v>0.83716457195113247</v>
      </c>
      <c r="L205" s="3">
        <f t="shared" si="2"/>
        <v>0.83752254575971474</v>
      </c>
      <c r="M205" s="3">
        <f t="shared" si="2"/>
        <v>0.78935779183252164</v>
      </c>
      <c r="N205" s="3">
        <f t="shared" si="2"/>
        <v>0.36524079592181857</v>
      </c>
      <c r="O205" s="3">
        <f t="shared" si="2"/>
        <v>0.21438305663727658</v>
      </c>
    </row>
    <row r="206" spans="1:15" s="1" customFormat="1" ht="20" customHeight="1">
      <c r="A206" s="1" t="s">
        <v>63</v>
      </c>
      <c r="B206" s="7">
        <f>MODE(B$2:B$201)</f>
        <v>39</v>
      </c>
      <c r="C206" s="7"/>
      <c r="D206" s="7"/>
      <c r="E206" s="7">
        <f t="shared" ref="E206:O206" si="3">MODE(E$2:E$201)</f>
        <v>0</v>
      </c>
      <c r="F206" s="7">
        <f t="shared" si="3"/>
        <v>2</v>
      </c>
      <c r="G206" s="7"/>
      <c r="H206" s="7">
        <f t="shared" si="3"/>
        <v>1150</v>
      </c>
      <c r="I206" s="7">
        <f t="shared" si="3"/>
        <v>0</v>
      </c>
      <c r="J206" s="7">
        <f t="shared" si="3"/>
        <v>252</v>
      </c>
      <c r="K206" s="7">
        <f t="shared" si="3"/>
        <v>0</v>
      </c>
      <c r="L206" s="7">
        <f t="shared" si="3"/>
        <v>0</v>
      </c>
      <c r="M206" s="7">
        <f t="shared" si="3"/>
        <v>0</v>
      </c>
      <c r="N206" s="7">
        <f t="shared" si="3"/>
        <v>2230</v>
      </c>
      <c r="O206" s="7">
        <f t="shared" si="3"/>
        <v>68</v>
      </c>
    </row>
    <row r="207" spans="1:15" s="1" customFormat="1" ht="20" customHeight="1"/>
    <row r="208" spans="1:15" s="1" customFormat="1" ht="20" customHeight="1">
      <c r="A208" s="1" t="s">
        <v>64</v>
      </c>
      <c r="B208" s="17">
        <f>MIN(B$2:B$201)</f>
        <v>21</v>
      </c>
      <c r="C208" s="18"/>
      <c r="D208" s="17"/>
      <c r="E208" s="17">
        <f t="shared" ref="E208:O208" si="4">MIN(E$2:E$201)</f>
        <v>0</v>
      </c>
      <c r="F208" s="17">
        <f t="shared" si="4"/>
        <v>1</v>
      </c>
      <c r="G208" s="17"/>
      <c r="H208" s="17">
        <f t="shared" si="4"/>
        <v>500</v>
      </c>
      <c r="I208" s="17">
        <f t="shared" si="4"/>
        <v>0</v>
      </c>
      <c r="J208" s="17">
        <f t="shared" si="4"/>
        <v>84</v>
      </c>
      <c r="K208" s="17">
        <f t="shared" si="4"/>
        <v>0</v>
      </c>
      <c r="L208" s="17">
        <f t="shared" si="4"/>
        <v>0</v>
      </c>
      <c r="M208" s="17">
        <f t="shared" si="4"/>
        <v>0</v>
      </c>
      <c r="N208" s="17">
        <f t="shared" si="4"/>
        <v>903</v>
      </c>
      <c r="O208" s="17">
        <f t="shared" si="4"/>
        <v>39</v>
      </c>
    </row>
    <row r="209" spans="1:15" s="1" customFormat="1" ht="20" customHeight="1">
      <c r="A209" s="1" t="s">
        <v>57</v>
      </c>
      <c r="B209" s="17">
        <f>QUARTILE(B$2:B$201,1)</f>
        <v>39</v>
      </c>
      <c r="C209" s="17"/>
      <c r="D209" s="17"/>
      <c r="E209" s="17">
        <f t="shared" ref="E209:O209" si="5">QUARTILE(E$2:E$201,1)</f>
        <v>0</v>
      </c>
      <c r="F209" s="17">
        <f t="shared" si="5"/>
        <v>2</v>
      </c>
      <c r="G209" s="17"/>
      <c r="H209" s="17">
        <f t="shared" si="5"/>
        <v>1150</v>
      </c>
      <c r="I209" s="17">
        <f t="shared" si="5"/>
        <v>0</v>
      </c>
      <c r="J209" s="17">
        <f t="shared" si="5"/>
        <v>252</v>
      </c>
      <c r="K209" s="17">
        <f t="shared" si="5"/>
        <v>119</v>
      </c>
      <c r="L209" s="17">
        <f t="shared" si="5"/>
        <v>119</v>
      </c>
      <c r="M209" s="17">
        <f t="shared" si="5"/>
        <v>0</v>
      </c>
      <c r="N209" s="17">
        <f t="shared" si="5"/>
        <v>2270.25</v>
      </c>
      <c r="O209" s="17">
        <f t="shared" si="5"/>
        <v>58</v>
      </c>
    </row>
    <row r="210" spans="1:15" s="1" customFormat="1" ht="20" customHeight="1">
      <c r="A210" s="1" t="s">
        <v>65</v>
      </c>
      <c r="B210" s="17">
        <f>QUARTILE(B$2:B$201,2)</f>
        <v>51.5</v>
      </c>
      <c r="C210" s="17"/>
      <c r="D210" s="17"/>
      <c r="E210" s="17">
        <f t="shared" ref="E210:O210" si="6">QUARTILE(E$2:E$201,2)</f>
        <v>0</v>
      </c>
      <c r="F210" s="17">
        <f t="shared" si="6"/>
        <v>3</v>
      </c>
      <c r="G210" s="17"/>
      <c r="H210" s="17">
        <f t="shared" si="6"/>
        <v>1150</v>
      </c>
      <c r="I210" s="17">
        <f t="shared" si="6"/>
        <v>186</v>
      </c>
      <c r="J210" s="17">
        <f t="shared" si="6"/>
        <v>399</v>
      </c>
      <c r="K210" s="17">
        <f t="shared" si="6"/>
        <v>238</v>
      </c>
      <c r="L210" s="17">
        <f t="shared" si="6"/>
        <v>345.5</v>
      </c>
      <c r="M210" s="17">
        <f t="shared" si="6"/>
        <v>196</v>
      </c>
      <c r="N210" s="17">
        <f t="shared" si="6"/>
        <v>2726.5</v>
      </c>
      <c r="O210" s="17">
        <f t="shared" si="6"/>
        <v>68.5</v>
      </c>
    </row>
    <row r="211" spans="1:15" s="1" customFormat="1" ht="20" customHeight="1">
      <c r="A211" s="1" t="s">
        <v>59</v>
      </c>
      <c r="B211" s="17">
        <f>QUARTILE(B$2:B$201,3)</f>
        <v>63</v>
      </c>
      <c r="C211" s="17"/>
      <c r="D211" s="17"/>
      <c r="E211" s="17">
        <f t="shared" ref="E211:O211" si="7">QUARTILE(E$2:E$201,3)</f>
        <v>2</v>
      </c>
      <c r="F211" s="17">
        <f t="shared" si="7"/>
        <v>5</v>
      </c>
      <c r="G211" s="17"/>
      <c r="H211" s="17">
        <f t="shared" si="7"/>
        <v>1950</v>
      </c>
      <c r="I211" s="17">
        <f t="shared" si="7"/>
        <v>469.5</v>
      </c>
      <c r="J211" s="17">
        <f t="shared" si="7"/>
        <v>704</v>
      </c>
      <c r="K211" s="17">
        <f t="shared" si="7"/>
        <v>357</v>
      </c>
      <c r="L211" s="17">
        <f t="shared" si="7"/>
        <v>501</v>
      </c>
      <c r="M211" s="17">
        <f t="shared" si="7"/>
        <v>392</v>
      </c>
      <c r="N211" s="17">
        <f t="shared" si="7"/>
        <v>3817.25</v>
      </c>
      <c r="O211" s="17">
        <f t="shared" si="7"/>
        <v>81</v>
      </c>
    </row>
    <row r="212" spans="1:15" s="1" customFormat="1" ht="20" customHeight="1">
      <c r="A212" s="1" t="s">
        <v>66</v>
      </c>
      <c r="B212" s="17">
        <f>QUARTILE(B$2:B$201,4)</f>
        <v>94</v>
      </c>
      <c r="C212" s="17"/>
      <c r="D212" s="17"/>
      <c r="E212" s="17">
        <f t="shared" ref="E212:O212" si="8">QUARTILE(E$2:E$201,4)</f>
        <v>6</v>
      </c>
      <c r="F212" s="17">
        <f t="shared" si="8"/>
        <v>8</v>
      </c>
      <c r="G212" s="17"/>
      <c r="H212" s="17">
        <f t="shared" si="8"/>
        <v>2950</v>
      </c>
      <c r="I212" s="17">
        <f t="shared" si="8"/>
        <v>1130</v>
      </c>
      <c r="J212" s="17">
        <f t="shared" si="8"/>
        <v>1506</v>
      </c>
      <c r="K212" s="17">
        <f t="shared" si="8"/>
        <v>755</v>
      </c>
      <c r="L212" s="17">
        <f t="shared" si="8"/>
        <v>915</v>
      </c>
      <c r="M212" s="17">
        <f t="shared" si="8"/>
        <v>604</v>
      </c>
      <c r="N212" s="17">
        <f t="shared" si="8"/>
        <v>6105</v>
      </c>
      <c r="O212" s="17">
        <f t="shared" si="8"/>
        <v>97</v>
      </c>
    </row>
    <row r="213" spans="1:15" s="1" customFormat="1" ht="20" customHeight="1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s="1" customFormat="1" ht="20" customHeight="1">
      <c r="A214" s="1" t="s">
        <v>67</v>
      </c>
      <c r="B214" s="17">
        <f>B212-B208</f>
        <v>73</v>
      </c>
      <c r="C214" s="17"/>
      <c r="D214" s="17"/>
      <c r="E214" s="17">
        <f t="shared" ref="E214:O214" si="9">E212-E208</f>
        <v>6</v>
      </c>
      <c r="F214" s="17">
        <f t="shared" si="9"/>
        <v>7</v>
      </c>
      <c r="G214" s="17"/>
      <c r="H214" s="17">
        <f t="shared" si="9"/>
        <v>2450</v>
      </c>
      <c r="I214" s="17">
        <f t="shared" si="9"/>
        <v>1130</v>
      </c>
      <c r="J214" s="17">
        <f t="shared" si="9"/>
        <v>1422</v>
      </c>
      <c r="K214" s="17">
        <f t="shared" si="9"/>
        <v>755</v>
      </c>
      <c r="L214" s="17">
        <f t="shared" si="9"/>
        <v>915</v>
      </c>
      <c r="M214" s="17">
        <f t="shared" si="9"/>
        <v>604</v>
      </c>
      <c r="N214" s="17">
        <f t="shared" si="9"/>
        <v>5202</v>
      </c>
      <c r="O214" s="17">
        <f t="shared" si="9"/>
        <v>58</v>
      </c>
    </row>
    <row r="215" spans="1:15" s="1" customFormat="1" ht="20" customHeight="1">
      <c r="A215" s="1" t="s">
        <v>68</v>
      </c>
      <c r="B215" s="17">
        <f>B211-B209</f>
        <v>24</v>
      </c>
      <c r="C215" s="17"/>
      <c r="D215" s="17"/>
      <c r="E215" s="17">
        <f t="shared" ref="E215:O215" si="10">E211-E209</f>
        <v>2</v>
      </c>
      <c r="F215" s="17">
        <f t="shared" si="10"/>
        <v>3</v>
      </c>
      <c r="G215" s="17"/>
      <c r="H215" s="17">
        <f t="shared" si="10"/>
        <v>800</v>
      </c>
      <c r="I215" s="17">
        <f t="shared" si="10"/>
        <v>469.5</v>
      </c>
      <c r="J215" s="17">
        <f t="shared" si="10"/>
        <v>452</v>
      </c>
      <c r="K215" s="17">
        <f t="shared" si="10"/>
        <v>238</v>
      </c>
      <c r="L215" s="17">
        <f t="shared" si="10"/>
        <v>382</v>
      </c>
      <c r="M215" s="17">
        <f t="shared" si="10"/>
        <v>392</v>
      </c>
      <c r="N215" s="17">
        <f t="shared" si="10"/>
        <v>1547</v>
      </c>
      <c r="O215" s="17">
        <f t="shared" si="10"/>
        <v>23</v>
      </c>
    </row>
    <row r="216" spans="1:15" s="1" customFormat="1" ht="20" customHeight="1"/>
    <row r="217" spans="1:15" s="1" customFormat="1" ht="20" customHeight="1">
      <c r="A217" s="4" t="s">
        <v>69</v>
      </c>
      <c r="B217" s="19">
        <f>SKEW(B$2:B$201)</f>
        <v>0.22334942873616592</v>
      </c>
      <c r="C217" s="20"/>
      <c r="D217" s="20"/>
      <c r="E217" s="21">
        <f t="shared" ref="E217:O217" si="11">SKEW(E$2:E$201)</f>
        <v>1.1929871854736676</v>
      </c>
      <c r="F217" s="19">
        <f t="shared" si="11"/>
        <v>0.58205728126630252</v>
      </c>
      <c r="G217" s="20"/>
      <c r="H217" s="19">
        <f t="shared" si="11"/>
        <v>0.7862757549185394</v>
      </c>
      <c r="I217" s="19">
        <f t="shared" si="11"/>
        <v>0.84572932856246552</v>
      </c>
      <c r="J217" s="19">
        <f t="shared" si="11"/>
        <v>0.98256005874775276</v>
      </c>
      <c r="K217" s="19">
        <f t="shared" si="11"/>
        <v>0.74252939573368681</v>
      </c>
      <c r="L217" s="19">
        <f t="shared" si="11"/>
        <v>0.69266714324679557</v>
      </c>
      <c r="M217" s="19">
        <f t="shared" si="11"/>
        <v>9.2232553978617765E-2</v>
      </c>
      <c r="N217" s="19">
        <f t="shared" si="11"/>
        <v>0.68151567553458248</v>
      </c>
      <c r="O217" s="19">
        <f t="shared" si="11"/>
        <v>7.8211473923199722E-3</v>
      </c>
    </row>
    <row r="218" spans="1:15" s="1" customFormat="1" ht="20" customHeight="1">
      <c r="A218" s="1" t="s">
        <v>70</v>
      </c>
      <c r="B218" s="4">
        <f>COUNTIF(B$2:B$201,"&lt;"&amp;B$219)</f>
        <v>0</v>
      </c>
      <c r="E218" s="22">
        <f t="shared" ref="E218:O218" si="12">COUNTIF(E$2:E$201,"&lt;"&amp;E$219)</f>
        <v>0</v>
      </c>
      <c r="F218" s="4">
        <f t="shared" si="12"/>
        <v>0</v>
      </c>
      <c r="H218" s="4">
        <f t="shared" si="12"/>
        <v>0</v>
      </c>
      <c r="I218" s="4">
        <f t="shared" si="12"/>
        <v>0</v>
      </c>
      <c r="J218" s="4">
        <f t="shared" si="12"/>
        <v>0</v>
      </c>
      <c r="K218" s="4">
        <f t="shared" si="12"/>
        <v>0</v>
      </c>
      <c r="L218" s="4">
        <f t="shared" si="12"/>
        <v>0</v>
      </c>
      <c r="M218" s="4">
        <f t="shared" si="12"/>
        <v>0</v>
      </c>
      <c r="N218" s="4">
        <f t="shared" si="12"/>
        <v>0</v>
      </c>
      <c r="O218" s="4">
        <f t="shared" si="12"/>
        <v>0</v>
      </c>
    </row>
    <row r="219" spans="1:15" s="1" customFormat="1" ht="20" customHeight="1">
      <c r="A219" s="1" t="s">
        <v>71</v>
      </c>
      <c r="B219" s="2">
        <f>B203-3*B204</f>
        <v>2.5417584376738773</v>
      </c>
      <c r="E219" s="23">
        <f t="shared" ref="E219:O219" si="13">E203-3*E204</f>
        <v>-3.3584155403486884</v>
      </c>
      <c r="F219" s="2">
        <f t="shared" si="13"/>
        <v>-2.3290339850739601</v>
      </c>
      <c r="H219" s="2">
        <f t="shared" si="13"/>
        <v>-864.5904394250706</v>
      </c>
      <c r="I219" s="2">
        <f t="shared" si="13"/>
        <v>-533.24513902773117</v>
      </c>
      <c r="J219" s="2">
        <f t="shared" si="13"/>
        <v>-451.02093584814395</v>
      </c>
      <c r="K219" s="2">
        <f t="shared" si="13"/>
        <v>-416.82462202089141</v>
      </c>
      <c r="L219" s="2">
        <f t="shared" si="13"/>
        <v>-510.51426609627026</v>
      </c>
      <c r="M219" s="2">
        <f t="shared" si="13"/>
        <v>-315.63504882792074</v>
      </c>
      <c r="N219" s="2">
        <f t="shared" si="13"/>
        <v>-291.1530435229206</v>
      </c>
      <c r="O219" s="2">
        <f t="shared" si="13"/>
        <v>24.777937387172102</v>
      </c>
    </row>
    <row r="220" spans="1:15" s="1" customFormat="1" ht="20" customHeight="1">
      <c r="A220" s="1" t="s">
        <v>72</v>
      </c>
      <c r="B220" s="2">
        <f>B203+3*B204</f>
        <v>99.638241562326129</v>
      </c>
      <c r="E220" s="23">
        <f t="shared" ref="E220:O220" si="14">E203+3*E204</f>
        <v>5.4184155403486889</v>
      </c>
      <c r="F220" s="2">
        <f t="shared" si="14"/>
        <v>9.3190339850739612</v>
      </c>
      <c r="H220" s="2">
        <f t="shared" si="14"/>
        <v>3687.5904394250706</v>
      </c>
      <c r="I220" s="2">
        <f t="shared" si="14"/>
        <v>1112.4951390277311</v>
      </c>
      <c r="J220" s="2">
        <f t="shared" si="14"/>
        <v>1444.050935848144</v>
      </c>
      <c r="K220" s="2">
        <f t="shared" si="14"/>
        <v>968.36462202089137</v>
      </c>
      <c r="L220" s="2">
        <f t="shared" si="14"/>
        <v>1185.5442660962703</v>
      </c>
      <c r="M220" s="2">
        <f t="shared" si="14"/>
        <v>777.0650488279208</v>
      </c>
      <c r="N220" s="2">
        <f t="shared" si="14"/>
        <v>6374.4330435229203</v>
      </c>
      <c r="O220" s="2">
        <f t="shared" si="14"/>
        <v>114.0920626128279</v>
      </c>
    </row>
    <row r="221" spans="1:15" s="1" customFormat="1" ht="20" customHeight="1">
      <c r="A221" s="1" t="s">
        <v>70</v>
      </c>
      <c r="B221" s="4">
        <f>COUNTIF(B$2:B$201,"&gt;"&amp;B$220)</f>
        <v>0</v>
      </c>
      <c r="E221" s="22">
        <f t="shared" ref="E221:O221" si="15">COUNTIF(E$2:E$201,"&gt;"&amp;E$220)</f>
        <v>1</v>
      </c>
      <c r="F221" s="4">
        <f t="shared" si="15"/>
        <v>0</v>
      </c>
      <c r="H221" s="4">
        <f t="shared" si="15"/>
        <v>0</v>
      </c>
      <c r="I221" s="4">
        <f t="shared" si="15"/>
        <v>3</v>
      </c>
      <c r="J221" s="4">
        <f t="shared" si="15"/>
        <v>4</v>
      </c>
      <c r="K221" s="4">
        <f t="shared" si="15"/>
        <v>0</v>
      </c>
      <c r="L221" s="4">
        <f t="shared" si="15"/>
        <v>0</v>
      </c>
      <c r="M221" s="4">
        <f t="shared" si="15"/>
        <v>0</v>
      </c>
      <c r="N221" s="4">
        <f t="shared" si="15"/>
        <v>0</v>
      </c>
      <c r="O221" s="4">
        <f t="shared" si="15"/>
        <v>0</v>
      </c>
    </row>
    <row r="222" spans="1:15" s="1" customFormat="1" ht="20" customHeight="1"/>
    <row r="223" spans="1:15" s="1" customFormat="1" ht="20" customHeight="1">
      <c r="A223" s="4" t="s">
        <v>73</v>
      </c>
      <c r="B223" s="21">
        <f>B217</f>
        <v>0.22334942873616592</v>
      </c>
      <c r="C223" s="20"/>
      <c r="D223" s="20"/>
      <c r="E223" s="19">
        <f t="shared" ref="E223:O223" si="16">E217</f>
        <v>1.1929871854736676</v>
      </c>
      <c r="F223" s="21">
        <f t="shared" si="16"/>
        <v>0.58205728126630252</v>
      </c>
      <c r="G223" s="20"/>
      <c r="H223" s="21">
        <f t="shared" si="16"/>
        <v>0.7862757549185394</v>
      </c>
      <c r="I223" s="21">
        <f t="shared" si="16"/>
        <v>0.84572932856246552</v>
      </c>
      <c r="J223" s="21">
        <f t="shared" si="16"/>
        <v>0.98256005874775276</v>
      </c>
      <c r="K223" s="21">
        <f t="shared" si="16"/>
        <v>0.74252939573368681</v>
      </c>
      <c r="L223" s="21">
        <f t="shared" si="16"/>
        <v>0.69266714324679557</v>
      </c>
      <c r="M223" s="21">
        <f t="shared" si="16"/>
        <v>9.2232553978617765E-2</v>
      </c>
      <c r="N223" s="21">
        <f t="shared" si="16"/>
        <v>0.68151567553458248</v>
      </c>
      <c r="O223" s="21">
        <f t="shared" si="16"/>
        <v>7.8211473923199722E-3</v>
      </c>
    </row>
    <row r="224" spans="1:15" s="1" customFormat="1" ht="20" customHeight="1">
      <c r="A224" s="1" t="s">
        <v>70</v>
      </c>
      <c r="B224" s="1">
        <f>COUNTIF(B$2:B$201,"&lt;"&amp;B$225)</f>
        <v>0</v>
      </c>
      <c r="E224" s="4">
        <f t="shared" ref="E224:O224" si="17">COUNTIF(E$2:E$201,"&lt;"&amp;E$225)</f>
        <v>0</v>
      </c>
      <c r="F224" s="1">
        <f t="shared" si="17"/>
        <v>0</v>
      </c>
      <c r="H224" s="1">
        <f t="shared" si="17"/>
        <v>0</v>
      </c>
      <c r="I224" s="1">
        <f t="shared" si="17"/>
        <v>0</v>
      </c>
      <c r="J224" s="1">
        <f t="shared" si="17"/>
        <v>0</v>
      </c>
      <c r="K224" s="1">
        <f t="shared" si="17"/>
        <v>0</v>
      </c>
      <c r="L224" s="1">
        <f t="shared" si="17"/>
        <v>0</v>
      </c>
      <c r="M224" s="1">
        <f t="shared" si="17"/>
        <v>0</v>
      </c>
      <c r="N224" s="1">
        <f t="shared" si="17"/>
        <v>0</v>
      </c>
      <c r="O224" s="1">
        <f t="shared" si="17"/>
        <v>0</v>
      </c>
    </row>
    <row r="225" spans="1:15" s="1" customFormat="1" ht="20" customHeight="1">
      <c r="A225" s="1" t="s">
        <v>71</v>
      </c>
      <c r="B225" s="3">
        <f>B209-1.5*B215</f>
        <v>3</v>
      </c>
      <c r="E225" s="2">
        <f t="shared" ref="E225:O225" si="18">E209-1.5*E215</f>
        <v>-3</v>
      </c>
      <c r="F225" s="3">
        <f t="shared" si="18"/>
        <v>-2.5</v>
      </c>
      <c r="H225" s="3">
        <f t="shared" si="18"/>
        <v>-50</v>
      </c>
      <c r="I225" s="3">
        <f t="shared" si="18"/>
        <v>-704.25</v>
      </c>
      <c r="J225" s="3">
        <f t="shared" si="18"/>
        <v>-426</v>
      </c>
      <c r="K225" s="3">
        <f t="shared" si="18"/>
        <v>-238</v>
      </c>
      <c r="L225" s="3">
        <f t="shared" si="18"/>
        <v>-454</v>
      </c>
      <c r="M225" s="3">
        <f t="shared" si="18"/>
        <v>-588</v>
      </c>
      <c r="N225" s="3">
        <f t="shared" si="18"/>
        <v>-50.25</v>
      </c>
      <c r="O225" s="3">
        <f t="shared" si="18"/>
        <v>23.5</v>
      </c>
    </row>
    <row r="226" spans="1:15" s="1" customFormat="1" ht="20" customHeight="1">
      <c r="A226" s="1" t="s">
        <v>72</v>
      </c>
      <c r="B226" s="3">
        <f>B211+1.5*B215</f>
        <v>99</v>
      </c>
      <c r="E226" s="2">
        <f t="shared" ref="E226:O226" si="19">E211+1.5*E215</f>
        <v>5</v>
      </c>
      <c r="F226" s="3">
        <f t="shared" si="19"/>
        <v>9.5</v>
      </c>
      <c r="H226" s="3">
        <f t="shared" si="19"/>
        <v>3150</v>
      </c>
      <c r="I226" s="3">
        <f t="shared" si="19"/>
        <v>1173.75</v>
      </c>
      <c r="J226" s="3">
        <f t="shared" si="19"/>
        <v>1382</v>
      </c>
      <c r="K226" s="3">
        <f t="shared" si="19"/>
        <v>714</v>
      </c>
      <c r="L226" s="3">
        <f t="shared" si="19"/>
        <v>1074</v>
      </c>
      <c r="M226" s="3">
        <f t="shared" si="19"/>
        <v>980</v>
      </c>
      <c r="N226" s="3">
        <f t="shared" si="19"/>
        <v>6137.75</v>
      </c>
      <c r="O226" s="3">
        <f t="shared" si="19"/>
        <v>115.5</v>
      </c>
    </row>
    <row r="227" spans="1:15" s="1" customFormat="1" ht="20" customHeight="1">
      <c r="A227" s="1" t="s">
        <v>70</v>
      </c>
      <c r="B227" s="1">
        <f>COUNTIF(B$2:B$201,"&gt;"&amp;B$226)</f>
        <v>0</v>
      </c>
      <c r="E227" s="4">
        <f t="shared" ref="E227:O227" si="20">COUNTIF(E$2:E$201,"&gt;"&amp;E$226)</f>
        <v>1</v>
      </c>
      <c r="F227" s="1">
        <f t="shared" si="20"/>
        <v>0</v>
      </c>
      <c r="H227" s="1">
        <f t="shared" si="20"/>
        <v>0</v>
      </c>
      <c r="I227" s="1">
        <f t="shared" si="20"/>
        <v>0</v>
      </c>
      <c r="J227" s="1">
        <f t="shared" si="20"/>
        <v>4</v>
      </c>
      <c r="K227" s="1">
        <f t="shared" si="20"/>
        <v>21</v>
      </c>
      <c r="L227" s="1">
        <f t="shared" si="20"/>
        <v>0</v>
      </c>
      <c r="M227" s="1">
        <f t="shared" si="20"/>
        <v>0</v>
      </c>
      <c r="N227" s="1">
        <f t="shared" si="20"/>
        <v>0</v>
      </c>
      <c r="O227" s="1">
        <f t="shared" si="20"/>
        <v>0</v>
      </c>
    </row>
  </sheetData>
  <sortState xmlns:xlrd2="http://schemas.microsoft.com/office/spreadsheetml/2017/richdata2" ref="A2:O201">
    <sortCondition ref="A2:A20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B3B2-94FC-4EF0-BAF4-311D459BD5AF}">
  <dimension ref="A1:Z46"/>
  <sheetViews>
    <sheetView zoomScale="90" zoomScaleNormal="90" workbookViewId="0">
      <selection activeCell="A33" sqref="A33"/>
    </sheetView>
  </sheetViews>
  <sheetFormatPr baseColWidth="10" defaultColWidth="11.83203125" defaultRowHeight="20" customHeight="1"/>
  <cols>
    <col min="1" max="1" width="9" style="27" bestFit="1" customWidth="1"/>
    <col min="2" max="16384" width="11.83203125" style="27"/>
  </cols>
  <sheetData>
    <row r="1" spans="1:26" ht="20" customHeight="1" thickBot="1">
      <c r="A1" s="39" t="s">
        <v>78</v>
      </c>
      <c r="C1" s="27" t="s">
        <v>57</v>
      </c>
    </row>
    <row r="2" spans="1:26" ht="20" customHeigh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 spans="1:26" ht="20" customHeight="1">
      <c r="B3" s="31"/>
      <c r="C3" s="39" t="s">
        <v>2</v>
      </c>
      <c r="Z3" s="32"/>
    </row>
    <row r="4" spans="1:26" ht="20" customHeight="1">
      <c r="B4" s="31"/>
      <c r="C4" s="27" t="s">
        <v>79</v>
      </c>
      <c r="D4" s="33" t="s">
        <v>84</v>
      </c>
      <c r="Z4" s="32"/>
    </row>
    <row r="5" spans="1:26" ht="20" customHeight="1">
      <c r="B5" s="31"/>
      <c r="C5" s="27" t="s">
        <v>80</v>
      </c>
      <c r="D5" s="33" t="s">
        <v>84</v>
      </c>
      <c r="Z5" s="32"/>
    </row>
    <row r="6" spans="1:26" ht="20" customHeight="1">
      <c r="B6" s="31"/>
      <c r="C6" s="27" t="s">
        <v>81</v>
      </c>
      <c r="D6" s="33" t="s">
        <v>84</v>
      </c>
      <c r="Z6" s="32"/>
    </row>
    <row r="7" spans="1:26" ht="20" customHeight="1">
      <c r="B7" s="31"/>
      <c r="C7" s="27" t="s">
        <v>82</v>
      </c>
      <c r="D7" s="33" t="s">
        <v>84</v>
      </c>
      <c r="Z7" s="32"/>
    </row>
    <row r="8" spans="1:26" ht="20" customHeight="1">
      <c r="B8" s="31"/>
      <c r="C8" s="27" t="s">
        <v>83</v>
      </c>
      <c r="D8" s="33" t="s">
        <v>84</v>
      </c>
      <c r="Z8" s="32"/>
    </row>
    <row r="9" spans="1:26" ht="20" customHeight="1" thickBot="1"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8"/>
    </row>
    <row r="10" spans="1:26" ht="20" customHeight="1"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0" customHeight="1" thickBot="1">
      <c r="A11" s="26" t="s">
        <v>85</v>
      </c>
      <c r="C11" s="27" t="s">
        <v>57</v>
      </c>
    </row>
    <row r="12" spans="1:26" ht="20" customHeight="1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</row>
    <row r="13" spans="1:26" ht="20" customHeight="1">
      <c r="B13" s="31"/>
      <c r="Z13" s="32"/>
    </row>
    <row r="14" spans="1:26" ht="20" customHeight="1">
      <c r="B14" s="31"/>
      <c r="Z14" s="32"/>
    </row>
    <row r="15" spans="1:26" ht="20" customHeight="1">
      <c r="B15" s="31"/>
      <c r="Z15" s="32"/>
    </row>
    <row r="16" spans="1:26" ht="20" customHeight="1">
      <c r="B16" s="31"/>
      <c r="Z16" s="32"/>
    </row>
    <row r="17" spans="2:26" ht="20" customHeight="1">
      <c r="B17" s="31"/>
      <c r="Z17" s="32"/>
    </row>
    <row r="18" spans="2:26" ht="20" customHeight="1">
      <c r="B18" s="31"/>
      <c r="Z18" s="32"/>
    </row>
    <row r="19" spans="2:26" ht="20" customHeight="1">
      <c r="B19" s="31"/>
      <c r="Z19" s="32"/>
    </row>
    <row r="20" spans="2:26" ht="20" customHeight="1">
      <c r="B20" s="31"/>
      <c r="Z20" s="32"/>
    </row>
    <row r="21" spans="2:26" ht="20" customHeight="1">
      <c r="B21" s="31"/>
      <c r="Z21" s="32"/>
    </row>
    <row r="22" spans="2:26" ht="20" customHeight="1">
      <c r="B22" s="31"/>
      <c r="Z22" s="32"/>
    </row>
    <row r="23" spans="2:26" ht="20" customHeight="1">
      <c r="B23" s="31"/>
      <c r="Z23" s="32"/>
    </row>
    <row r="24" spans="2:26" ht="20" customHeight="1">
      <c r="B24" s="31"/>
      <c r="Z24" s="32"/>
    </row>
    <row r="25" spans="2:26" ht="20" customHeight="1">
      <c r="B25" s="31"/>
      <c r="Z25" s="32"/>
    </row>
    <row r="26" spans="2:26" ht="20" customHeight="1">
      <c r="B26" s="31"/>
      <c r="Z26" s="32"/>
    </row>
    <row r="27" spans="2:26" ht="20" customHeight="1">
      <c r="B27" s="31"/>
      <c r="Z27" s="32"/>
    </row>
    <row r="28" spans="2:26" ht="20" customHeight="1">
      <c r="B28" s="31"/>
      <c r="Z28" s="32"/>
    </row>
    <row r="29" spans="2:26" ht="20" customHeight="1">
      <c r="B29" s="31"/>
      <c r="Z29" s="32"/>
    </row>
    <row r="30" spans="2:26" ht="20" customHeight="1">
      <c r="B30" s="31"/>
      <c r="Z30" s="32"/>
    </row>
    <row r="31" spans="2:26" ht="20" customHeight="1">
      <c r="B31" s="31"/>
      <c r="Z31" s="32"/>
    </row>
    <row r="32" spans="2:26" ht="20" customHeight="1">
      <c r="B32" s="31"/>
      <c r="Z32" s="32"/>
    </row>
    <row r="33" spans="1:26" ht="20" customHeight="1">
      <c r="B33" s="31"/>
      <c r="Z33" s="32"/>
    </row>
    <row r="34" spans="1:26" ht="20" customHeight="1">
      <c r="B34" s="31"/>
      <c r="Z34" s="32"/>
    </row>
    <row r="35" spans="1:26" ht="20" customHeight="1">
      <c r="B35" s="31"/>
      <c r="Z35" s="32"/>
    </row>
    <row r="36" spans="1:26" ht="20" customHeight="1">
      <c r="B36" s="31"/>
      <c r="Z36" s="32"/>
    </row>
    <row r="37" spans="1:26" ht="20" customHeight="1">
      <c r="B37" s="31"/>
      <c r="Z37" s="32"/>
    </row>
    <row r="38" spans="1:26" ht="20" customHeight="1">
      <c r="B38" s="31"/>
      <c r="Z38" s="32"/>
    </row>
    <row r="39" spans="1:26" ht="20" customHeight="1">
      <c r="B39" s="31"/>
      <c r="Z39" s="32"/>
    </row>
    <row r="40" spans="1:26" ht="20" customHeight="1">
      <c r="B40" s="31"/>
      <c r="K40" s="33"/>
      <c r="L40" s="34"/>
      <c r="M40" s="34"/>
      <c r="N40" s="34"/>
      <c r="O40" s="34"/>
      <c r="P40" s="34"/>
      <c r="T40" s="35"/>
      <c r="U40" s="34"/>
      <c r="V40" s="35"/>
      <c r="Z40" s="32"/>
    </row>
    <row r="41" spans="1:26" ht="20" customHeight="1">
      <c r="B41" s="31"/>
      <c r="K41" s="33"/>
      <c r="L41" s="34"/>
      <c r="M41" s="34"/>
      <c r="N41" s="34"/>
      <c r="O41" s="34"/>
      <c r="P41" s="34"/>
      <c r="T41" s="35"/>
      <c r="U41" s="34"/>
      <c r="V41" s="35"/>
      <c r="Z41" s="32"/>
    </row>
    <row r="42" spans="1:26" ht="20" customHeight="1">
      <c r="B42" s="31"/>
      <c r="K42" s="33"/>
      <c r="L42" s="34"/>
      <c r="M42" s="34"/>
      <c r="N42" s="34"/>
      <c r="O42" s="34"/>
      <c r="P42" s="34"/>
      <c r="T42" s="35"/>
      <c r="U42" s="34"/>
      <c r="V42" s="35"/>
      <c r="Z42" s="32"/>
    </row>
    <row r="43" spans="1:26" ht="20" customHeight="1">
      <c r="B43" s="31"/>
      <c r="K43" s="33"/>
      <c r="L43" s="34"/>
      <c r="M43" s="34"/>
      <c r="N43" s="34"/>
      <c r="O43" s="34"/>
      <c r="P43" s="34"/>
      <c r="T43" s="35"/>
      <c r="U43" s="34"/>
      <c r="V43" s="35"/>
      <c r="Z43" s="32"/>
    </row>
    <row r="44" spans="1:26" ht="20" customHeight="1">
      <c r="B44" s="31"/>
      <c r="K44" s="33"/>
      <c r="L44" s="34"/>
      <c r="M44" s="34"/>
      <c r="N44" s="34"/>
      <c r="O44" s="34"/>
      <c r="P44" s="34"/>
      <c r="T44" s="35"/>
      <c r="U44" s="34"/>
      <c r="V44" s="35"/>
      <c r="Z44" s="32"/>
    </row>
    <row r="45" spans="1:26" ht="20" customHeight="1" thickBot="1">
      <c r="B45" s="36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8"/>
    </row>
    <row r="46" spans="1:26" ht="20" customHeight="1">
      <c r="A46" s="26" t="s">
        <v>86</v>
      </c>
      <c r="C46" s="27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25E4-DA6A-4C57-83A1-8FAC0D417C33}">
  <dimension ref="A1:Z50"/>
  <sheetViews>
    <sheetView zoomScale="80" zoomScaleNormal="80" workbookViewId="0">
      <selection activeCell="D18" sqref="D18"/>
    </sheetView>
  </sheetViews>
  <sheetFormatPr baseColWidth="10" defaultColWidth="11.83203125" defaultRowHeight="20" customHeight="1"/>
  <cols>
    <col min="1" max="1" width="9" style="40" bestFit="1" customWidth="1"/>
    <col min="2" max="16384" width="11.83203125" style="27"/>
  </cols>
  <sheetData>
    <row r="1" spans="1:26" ht="20" customHeight="1" thickBot="1">
      <c r="A1" s="39" t="s">
        <v>78</v>
      </c>
      <c r="C1" s="27" t="s">
        <v>58</v>
      </c>
    </row>
    <row r="2" spans="1:26" ht="20" customHeigh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 spans="1:26" ht="20" customHeight="1">
      <c r="B3" s="31"/>
      <c r="C3" s="39" t="s">
        <v>16</v>
      </c>
      <c r="Z3" s="32"/>
    </row>
    <row r="4" spans="1:26" ht="20" customHeight="1">
      <c r="B4" s="31"/>
      <c r="C4" s="27" t="s">
        <v>87</v>
      </c>
      <c r="D4" s="10" t="s">
        <v>122</v>
      </c>
      <c r="Z4" s="32"/>
    </row>
    <row r="5" spans="1:26" ht="20" customHeight="1">
      <c r="B5" s="31"/>
      <c r="C5" s="41" t="s">
        <v>88</v>
      </c>
      <c r="D5" s="10" t="s">
        <v>123</v>
      </c>
      <c r="Z5" s="32"/>
    </row>
    <row r="6" spans="1:26" ht="20" customHeight="1">
      <c r="B6" s="31"/>
      <c r="C6" s="27" t="s">
        <v>89</v>
      </c>
      <c r="D6" s="10" t="s">
        <v>124</v>
      </c>
      <c r="Z6" s="32"/>
    </row>
    <row r="7" spans="1:26" ht="20" customHeight="1">
      <c r="B7" s="31"/>
      <c r="C7" s="27" t="s">
        <v>90</v>
      </c>
      <c r="D7" s="10" t="s">
        <v>125</v>
      </c>
      <c r="Z7" s="32"/>
    </row>
    <row r="8" spans="1:26" ht="20" customHeight="1">
      <c r="B8" s="31"/>
      <c r="C8" s="27" t="s">
        <v>91</v>
      </c>
      <c r="D8" s="10" t="s">
        <v>126</v>
      </c>
      <c r="Z8" s="32"/>
    </row>
    <row r="9" spans="1:26" ht="20" customHeight="1">
      <c r="B9" s="31"/>
      <c r="D9" s="33"/>
      <c r="Z9" s="32"/>
    </row>
    <row r="10" spans="1:26" ht="20" customHeight="1">
      <c r="B10" s="31"/>
      <c r="C10" s="39" t="s">
        <v>93</v>
      </c>
      <c r="D10" s="33"/>
      <c r="N10" s="39" t="s">
        <v>94</v>
      </c>
      <c r="Z10" s="32"/>
    </row>
    <row r="11" spans="1:26" ht="20" customHeight="1">
      <c r="B11" s="31"/>
      <c r="C11" s="40" t="s">
        <v>119</v>
      </c>
      <c r="D11" s="33"/>
      <c r="Z11" s="32"/>
    </row>
    <row r="12" spans="1:26" ht="20" customHeight="1">
      <c r="B12" s="31"/>
      <c r="C12" s="40" t="s">
        <v>92</v>
      </c>
      <c r="D12" s="33"/>
      <c r="Z12" s="32"/>
    </row>
    <row r="13" spans="1:26" ht="20" customHeight="1" thickBot="1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8"/>
    </row>
    <row r="14" spans="1:26" ht="20" customHeight="1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0" customHeight="1" thickBot="1">
      <c r="A15" s="39" t="s">
        <v>85</v>
      </c>
      <c r="C15" s="27" t="s">
        <v>58</v>
      </c>
    </row>
    <row r="16" spans="1:26" ht="20" customHeight="1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 spans="2:26" ht="20" customHeight="1">
      <c r="B17" s="31"/>
      <c r="Z17" s="32"/>
    </row>
    <row r="18" spans="2:26" ht="20" customHeight="1">
      <c r="B18" s="31"/>
      <c r="Z18" s="32"/>
    </row>
    <row r="19" spans="2:26" ht="20" customHeight="1">
      <c r="B19" s="31"/>
      <c r="Z19" s="32"/>
    </row>
    <row r="20" spans="2:26" ht="20" customHeight="1">
      <c r="B20" s="31"/>
      <c r="Z20" s="32"/>
    </row>
    <row r="21" spans="2:26" ht="20" customHeight="1">
      <c r="B21" s="31"/>
      <c r="Z21" s="32"/>
    </row>
    <row r="22" spans="2:26" ht="20" customHeight="1">
      <c r="B22" s="31"/>
      <c r="Z22" s="32"/>
    </row>
    <row r="23" spans="2:26" ht="20" customHeight="1">
      <c r="B23" s="31"/>
      <c r="Z23" s="32"/>
    </row>
    <row r="24" spans="2:26" ht="20" customHeight="1">
      <c r="B24" s="31"/>
      <c r="Z24" s="32"/>
    </row>
    <row r="25" spans="2:26" ht="20" customHeight="1">
      <c r="B25" s="31"/>
      <c r="Z25" s="32"/>
    </row>
    <row r="26" spans="2:26" ht="20" customHeight="1">
      <c r="B26" s="31"/>
      <c r="Z26" s="32"/>
    </row>
    <row r="27" spans="2:26" ht="20" customHeight="1">
      <c r="B27" s="31"/>
      <c r="Z27" s="32"/>
    </row>
    <row r="28" spans="2:26" ht="20" customHeight="1">
      <c r="B28" s="31"/>
      <c r="Z28" s="32"/>
    </row>
    <row r="29" spans="2:26" ht="20" customHeight="1">
      <c r="B29" s="31"/>
      <c r="Z29" s="32"/>
    </row>
    <row r="30" spans="2:26" ht="20" customHeight="1">
      <c r="B30" s="31"/>
      <c r="Z30" s="32"/>
    </row>
    <row r="31" spans="2:26" ht="20" customHeight="1">
      <c r="B31" s="31"/>
      <c r="Z31" s="32"/>
    </row>
    <row r="32" spans="2:26" ht="20" customHeight="1">
      <c r="B32" s="31"/>
      <c r="Z32" s="32"/>
    </row>
    <row r="33" spans="2:26" ht="20" customHeight="1">
      <c r="B33" s="31"/>
      <c r="Z33" s="32"/>
    </row>
    <row r="34" spans="2:26" ht="20" customHeight="1">
      <c r="B34" s="31"/>
      <c r="Z34" s="32"/>
    </row>
    <row r="35" spans="2:26" ht="20" customHeight="1">
      <c r="B35" s="31"/>
      <c r="Z35" s="32"/>
    </row>
    <row r="36" spans="2:26" ht="20" customHeight="1">
      <c r="B36" s="31"/>
      <c r="Z36" s="32"/>
    </row>
    <row r="37" spans="2:26" ht="20" customHeight="1">
      <c r="B37" s="31"/>
      <c r="Z37" s="32"/>
    </row>
    <row r="38" spans="2:26" ht="20" customHeight="1">
      <c r="B38" s="31"/>
      <c r="Z38" s="32"/>
    </row>
    <row r="39" spans="2:26" ht="20" customHeight="1">
      <c r="B39" s="31"/>
      <c r="Z39" s="32"/>
    </row>
    <row r="40" spans="2:26" ht="20" customHeight="1">
      <c r="B40" s="31"/>
      <c r="Z40" s="32"/>
    </row>
    <row r="41" spans="2:26" ht="20" customHeight="1">
      <c r="B41" s="31"/>
      <c r="Z41" s="32"/>
    </row>
    <row r="42" spans="2:26" ht="20" customHeight="1">
      <c r="B42" s="31"/>
      <c r="Z42" s="32"/>
    </row>
    <row r="43" spans="2:26" ht="20" customHeight="1">
      <c r="B43" s="31"/>
      <c r="Z43" s="32"/>
    </row>
    <row r="44" spans="2:26" ht="20" customHeight="1">
      <c r="B44" s="31"/>
      <c r="K44" s="33"/>
      <c r="L44" s="34"/>
      <c r="M44" s="34"/>
      <c r="N44" s="34"/>
      <c r="O44" s="34"/>
      <c r="P44" s="34"/>
      <c r="T44" s="35"/>
      <c r="U44" s="34"/>
      <c r="V44" s="35"/>
      <c r="Z44" s="32"/>
    </row>
    <row r="45" spans="2:26" ht="20" customHeight="1">
      <c r="B45" s="31"/>
      <c r="K45" s="33"/>
      <c r="L45" s="34"/>
      <c r="M45" s="34"/>
      <c r="N45" s="34"/>
      <c r="O45" s="34"/>
      <c r="P45" s="34"/>
      <c r="T45" s="35"/>
      <c r="U45" s="34"/>
      <c r="V45" s="35"/>
      <c r="Z45" s="32"/>
    </row>
    <row r="46" spans="2:26" ht="20" customHeight="1">
      <c r="B46" s="31"/>
      <c r="K46" s="33"/>
      <c r="L46" s="34"/>
      <c r="M46" s="34"/>
      <c r="N46" s="34"/>
      <c r="O46" s="34"/>
      <c r="P46" s="34"/>
      <c r="T46" s="35"/>
      <c r="U46" s="34"/>
      <c r="V46" s="35"/>
      <c r="Z46" s="32"/>
    </row>
    <row r="47" spans="2:26" ht="20" customHeight="1">
      <c r="B47" s="31"/>
      <c r="K47" s="33"/>
      <c r="L47" s="34"/>
      <c r="M47" s="34"/>
      <c r="N47" s="34"/>
      <c r="O47" s="34"/>
      <c r="P47" s="34"/>
      <c r="T47" s="35"/>
      <c r="U47" s="34"/>
      <c r="V47" s="35"/>
      <c r="Z47" s="32"/>
    </row>
    <row r="48" spans="2:26" ht="20" customHeight="1">
      <c r="B48" s="31"/>
      <c r="K48" s="33"/>
      <c r="L48" s="34"/>
      <c r="M48" s="34"/>
      <c r="N48" s="34"/>
      <c r="O48" s="34"/>
      <c r="P48" s="34"/>
      <c r="T48" s="35"/>
      <c r="U48" s="34"/>
      <c r="V48" s="35"/>
      <c r="Z48" s="32"/>
    </row>
    <row r="49" spans="1:26" ht="20" customHeight="1" thickBot="1"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8"/>
    </row>
    <row r="50" spans="1:26" ht="20" customHeight="1">
      <c r="A50" s="39" t="s">
        <v>86</v>
      </c>
      <c r="C50" s="27" t="s">
        <v>58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3E75-00C4-48A8-8F7E-CBFE6D58E4C5}">
  <dimension ref="A1:Z52"/>
  <sheetViews>
    <sheetView zoomScale="80" zoomScaleNormal="80" workbookViewId="0">
      <selection activeCell="H22" sqref="H22"/>
    </sheetView>
  </sheetViews>
  <sheetFormatPr baseColWidth="10" defaultColWidth="11.83203125" defaultRowHeight="20" customHeight="1"/>
  <cols>
    <col min="1" max="1" width="9" style="40" bestFit="1" customWidth="1"/>
    <col min="2" max="16384" width="11.83203125" style="27"/>
  </cols>
  <sheetData>
    <row r="1" spans="1:26" ht="20" customHeight="1" thickBot="1">
      <c r="A1" s="39" t="s">
        <v>78</v>
      </c>
      <c r="C1" s="27" t="s">
        <v>59</v>
      </c>
    </row>
    <row r="2" spans="1:26" ht="20" customHeigh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 spans="1:26" ht="20" customHeight="1">
      <c r="B3" s="31" t="s">
        <v>95</v>
      </c>
      <c r="C3" s="39" t="s">
        <v>5</v>
      </c>
      <c r="E3" s="40"/>
      <c r="W3" s="42" t="s">
        <v>103</v>
      </c>
      <c r="Z3" s="32"/>
    </row>
    <row r="4" spans="1:26" ht="20" customHeight="1">
      <c r="B4" s="31"/>
      <c r="C4" s="27" t="s">
        <v>96</v>
      </c>
      <c r="D4" s="33" t="s">
        <v>100</v>
      </c>
      <c r="Z4" s="32"/>
    </row>
    <row r="5" spans="1:26" ht="20" customHeight="1">
      <c r="B5" s="31"/>
      <c r="C5" s="27" t="s">
        <v>97</v>
      </c>
      <c r="D5" s="33" t="s">
        <v>100</v>
      </c>
      <c r="Z5" s="32"/>
    </row>
    <row r="6" spans="1:26" ht="20" customHeight="1">
      <c r="B6" s="31"/>
      <c r="C6" s="27" t="s">
        <v>98</v>
      </c>
      <c r="D6" s="33" t="s">
        <v>100</v>
      </c>
      <c r="Z6" s="32"/>
    </row>
    <row r="7" spans="1:26" ht="20" customHeight="1">
      <c r="B7" s="31"/>
      <c r="C7" s="27" t="s">
        <v>99</v>
      </c>
      <c r="D7" s="33" t="s">
        <v>100</v>
      </c>
      <c r="Z7" s="32"/>
    </row>
    <row r="8" spans="1:26" ht="20" customHeight="1">
      <c r="B8" s="31"/>
      <c r="D8" s="33"/>
      <c r="Z8" s="32"/>
    </row>
    <row r="9" spans="1:26" ht="20" customHeight="1">
      <c r="B9" s="31" t="s">
        <v>101</v>
      </c>
      <c r="C9" s="39" t="s">
        <v>5</v>
      </c>
      <c r="E9" s="40"/>
      <c r="Z9" s="32"/>
    </row>
    <row r="10" spans="1:26" ht="20" customHeight="1">
      <c r="B10" s="31"/>
      <c r="C10" s="27" t="s">
        <v>96</v>
      </c>
      <c r="D10" t="s">
        <v>102</v>
      </c>
      <c r="Z10" s="32"/>
    </row>
    <row r="11" spans="1:26" ht="20" customHeight="1">
      <c r="B11" s="31"/>
      <c r="C11" s="27" t="s">
        <v>97</v>
      </c>
      <c r="D11" t="s">
        <v>102</v>
      </c>
      <c r="Z11" s="32"/>
    </row>
    <row r="12" spans="1:26" ht="20" customHeight="1">
      <c r="B12" s="31"/>
      <c r="C12" s="27" t="s">
        <v>98</v>
      </c>
      <c r="D12" t="s">
        <v>102</v>
      </c>
      <c r="Z12" s="32"/>
    </row>
    <row r="13" spans="1:26" ht="20" customHeight="1">
      <c r="B13" s="31"/>
      <c r="C13" s="27" t="s">
        <v>99</v>
      </c>
      <c r="D13" t="s">
        <v>102</v>
      </c>
      <c r="Z13" s="32"/>
    </row>
    <row r="14" spans="1:26" ht="20" customHeight="1">
      <c r="B14" s="31"/>
      <c r="V14" s="45" t="s">
        <v>113</v>
      </c>
      <c r="W14" s="46"/>
      <c r="X14" s="47"/>
      <c r="Z14" s="32"/>
    </row>
    <row r="15" spans="1:26" ht="20" customHeight="1" thickBot="1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8"/>
    </row>
    <row r="16" spans="1:26" ht="20" customHeight="1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20" customHeight="1" thickBot="1">
      <c r="A17" s="39" t="s">
        <v>85</v>
      </c>
      <c r="C17" s="27" t="s">
        <v>59</v>
      </c>
    </row>
    <row r="18" spans="1:26" ht="20" customHeight="1"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0"/>
    </row>
    <row r="19" spans="1:26" ht="20" customHeight="1">
      <c r="B19" s="31"/>
      <c r="Z19" s="32"/>
    </row>
    <row r="20" spans="1:26" ht="20" customHeight="1">
      <c r="B20" s="31"/>
      <c r="Z20" s="32"/>
    </row>
    <row r="21" spans="1:26" ht="20" customHeight="1">
      <c r="B21" s="31"/>
      <c r="Z21" s="32"/>
    </row>
    <row r="22" spans="1:26" ht="20" customHeight="1">
      <c r="B22" s="31"/>
      <c r="Z22" s="32"/>
    </row>
    <row r="23" spans="1:26" ht="20" customHeight="1">
      <c r="B23" s="31"/>
      <c r="Z23" s="32"/>
    </row>
    <row r="24" spans="1:26" ht="20" customHeight="1">
      <c r="B24" s="31"/>
      <c r="Z24" s="32"/>
    </row>
    <row r="25" spans="1:26" ht="20" customHeight="1">
      <c r="B25" s="31"/>
      <c r="Z25" s="32"/>
    </row>
    <row r="26" spans="1:26" ht="20" customHeight="1">
      <c r="B26" s="31"/>
      <c r="Z26" s="32"/>
    </row>
    <row r="27" spans="1:26" ht="20" customHeight="1">
      <c r="B27" s="31"/>
      <c r="Z27" s="32"/>
    </row>
    <row r="28" spans="1:26" ht="20" customHeight="1">
      <c r="B28" s="31"/>
      <c r="Z28" s="32"/>
    </row>
    <row r="29" spans="1:26" ht="20" customHeight="1">
      <c r="B29" s="31"/>
      <c r="Z29" s="32"/>
    </row>
    <row r="30" spans="1:26" ht="20" customHeight="1">
      <c r="B30" s="31"/>
      <c r="Z30" s="32"/>
    </row>
    <row r="31" spans="1:26" ht="20" customHeight="1">
      <c r="B31" s="31"/>
      <c r="Z31" s="32"/>
    </row>
    <row r="32" spans="1:26" ht="20" customHeight="1">
      <c r="B32" s="31"/>
      <c r="Z32" s="32"/>
    </row>
    <row r="33" spans="2:26" ht="20" customHeight="1">
      <c r="B33" s="31"/>
      <c r="Z33" s="32"/>
    </row>
    <row r="34" spans="2:26" ht="20" customHeight="1">
      <c r="B34" s="31"/>
      <c r="Z34" s="32"/>
    </row>
    <row r="35" spans="2:26" ht="20" customHeight="1">
      <c r="B35" s="31"/>
      <c r="Z35" s="32"/>
    </row>
    <row r="36" spans="2:26" ht="20" customHeight="1">
      <c r="B36" s="31"/>
      <c r="Z36" s="32"/>
    </row>
    <row r="37" spans="2:26" ht="20" customHeight="1">
      <c r="B37" s="31"/>
      <c r="Z37" s="32"/>
    </row>
    <row r="38" spans="2:26" ht="20" customHeight="1">
      <c r="B38" s="31"/>
      <c r="Z38" s="32"/>
    </row>
    <row r="39" spans="2:26" ht="20" customHeight="1">
      <c r="B39" s="31"/>
      <c r="Z39" s="32"/>
    </row>
    <row r="40" spans="2:26" ht="20" customHeight="1">
      <c r="B40" s="31"/>
      <c r="Z40" s="32"/>
    </row>
    <row r="41" spans="2:26" ht="20" customHeight="1">
      <c r="B41" s="31"/>
      <c r="Z41" s="32"/>
    </row>
    <row r="42" spans="2:26" ht="20" customHeight="1">
      <c r="B42" s="31"/>
      <c r="Z42" s="32"/>
    </row>
    <row r="43" spans="2:26" ht="20" customHeight="1">
      <c r="B43" s="31"/>
      <c r="Z43" s="32"/>
    </row>
    <row r="44" spans="2:26" ht="20" customHeight="1">
      <c r="B44" s="31"/>
      <c r="Z44" s="32"/>
    </row>
    <row r="45" spans="2:26" ht="20" customHeight="1">
      <c r="B45" s="31"/>
      <c r="Z45" s="32"/>
    </row>
    <row r="46" spans="2:26" ht="20" customHeight="1">
      <c r="B46" s="31"/>
      <c r="K46" s="33"/>
      <c r="L46" s="34"/>
      <c r="M46" s="34"/>
      <c r="N46" s="34"/>
      <c r="O46" s="34"/>
      <c r="P46" s="34"/>
      <c r="T46" s="35"/>
      <c r="U46" s="34"/>
      <c r="V46" s="35"/>
      <c r="Z46" s="32"/>
    </row>
    <row r="47" spans="2:26" ht="20" customHeight="1">
      <c r="B47" s="31"/>
      <c r="K47" s="33"/>
      <c r="L47" s="34"/>
      <c r="M47" s="34"/>
      <c r="N47" s="34"/>
      <c r="O47" s="34"/>
      <c r="P47" s="34"/>
      <c r="T47" s="35"/>
      <c r="U47" s="34"/>
      <c r="V47" s="35"/>
      <c r="Z47" s="32"/>
    </row>
    <row r="48" spans="2:26" ht="20" customHeight="1">
      <c r="B48" s="31"/>
      <c r="K48" s="33"/>
      <c r="L48" s="34"/>
      <c r="M48" s="34"/>
      <c r="N48" s="34"/>
      <c r="O48" s="34"/>
      <c r="P48" s="34"/>
      <c r="T48" s="35"/>
      <c r="U48" s="34"/>
      <c r="V48" s="35"/>
      <c r="Z48" s="32"/>
    </row>
    <row r="49" spans="1:26" ht="20" customHeight="1">
      <c r="B49" s="31"/>
      <c r="K49" s="33"/>
      <c r="L49" s="34"/>
      <c r="M49" s="34"/>
      <c r="N49" s="34"/>
      <c r="O49" s="34"/>
      <c r="P49" s="34"/>
      <c r="T49" s="35"/>
      <c r="U49" s="34"/>
      <c r="V49" s="35"/>
      <c r="Z49" s="32"/>
    </row>
    <row r="50" spans="1:26" ht="20" customHeight="1">
      <c r="B50" s="31"/>
      <c r="K50" s="33"/>
      <c r="L50" s="34"/>
      <c r="M50" s="34"/>
      <c r="N50" s="34"/>
      <c r="O50" s="34"/>
      <c r="P50" s="34"/>
      <c r="T50" s="35"/>
      <c r="U50" s="34"/>
      <c r="V50" s="35"/>
      <c r="Z50" s="32"/>
    </row>
    <row r="51" spans="1:26" ht="20" customHeight="1" thickBot="1">
      <c r="B51" s="36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8"/>
    </row>
    <row r="52" spans="1:26" ht="20" customHeight="1">
      <c r="A52" s="39" t="s">
        <v>86</v>
      </c>
      <c r="C52" s="27" t="s">
        <v>59</v>
      </c>
    </row>
  </sheetData>
  <sortState xmlns:xlrd2="http://schemas.microsoft.com/office/spreadsheetml/2017/richdata2" ref="B30:E229">
    <sortCondition ref="C30:C229"/>
    <sortCondition ref="D30:D229"/>
    <sortCondition ref="E30:E229"/>
  </sortState>
  <mergeCells count="1">
    <mergeCell ref="V14:X14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1274-0686-4DB2-897C-00F88D5A0643}">
  <dimension ref="A1:Z50"/>
  <sheetViews>
    <sheetView zoomScale="80" zoomScaleNormal="80" workbookViewId="0">
      <selection activeCell="F24" sqref="F24"/>
    </sheetView>
  </sheetViews>
  <sheetFormatPr baseColWidth="10" defaultColWidth="11.83203125" defaultRowHeight="20" customHeight="1"/>
  <cols>
    <col min="1" max="1" width="9" style="40" bestFit="1" customWidth="1"/>
    <col min="2" max="16384" width="11.83203125" style="27"/>
  </cols>
  <sheetData>
    <row r="1" spans="1:26" ht="20" customHeight="1" thickBot="1">
      <c r="A1" s="39" t="s">
        <v>78</v>
      </c>
      <c r="C1" s="27" t="s">
        <v>60</v>
      </c>
    </row>
    <row r="2" spans="1:26" ht="20" customHeigh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</row>
    <row r="3" spans="1:26" ht="20" customHeight="1">
      <c r="B3" s="31" t="s">
        <v>104</v>
      </c>
      <c r="C3" s="26" t="s">
        <v>3</v>
      </c>
      <c r="E3" s="6"/>
      <c r="Z3" s="32"/>
    </row>
    <row r="4" spans="1:26" ht="20" customHeight="1">
      <c r="B4" s="31"/>
      <c r="C4" s="27" t="s">
        <v>106</v>
      </c>
      <c r="D4" s="33" t="s">
        <v>109</v>
      </c>
      <c r="Z4" s="32"/>
    </row>
    <row r="5" spans="1:26" ht="20" customHeight="1">
      <c r="B5" s="31"/>
      <c r="C5" s="27" t="s">
        <v>107</v>
      </c>
      <c r="D5" s="33" t="s">
        <v>109</v>
      </c>
      <c r="Z5" s="32"/>
    </row>
    <row r="6" spans="1:26" ht="20" customHeight="1">
      <c r="B6" s="31"/>
      <c r="C6" s="41" t="s">
        <v>108</v>
      </c>
      <c r="D6" s="33" t="s">
        <v>109</v>
      </c>
      <c r="Z6" s="32"/>
    </row>
    <row r="7" spans="1:26" ht="20" customHeight="1">
      <c r="B7" s="31"/>
      <c r="D7" s="33"/>
      <c r="Z7" s="32"/>
    </row>
    <row r="8" spans="1:26" ht="20" customHeight="1">
      <c r="B8" s="31" t="s">
        <v>105</v>
      </c>
      <c r="C8" s="39" t="s">
        <v>5</v>
      </c>
      <c r="D8" s="33"/>
      <c r="N8" s="39"/>
      <c r="Z8" s="32"/>
    </row>
    <row r="9" spans="1:26" ht="20" customHeight="1">
      <c r="B9" s="31"/>
      <c r="C9" s="27" t="s">
        <v>96</v>
      </c>
      <c r="D9" s="33" t="s">
        <v>109</v>
      </c>
      <c r="Z9" s="32"/>
    </row>
    <row r="10" spans="1:26" ht="20" customHeight="1">
      <c r="B10" s="31"/>
      <c r="C10" s="27" t="s">
        <v>97</v>
      </c>
      <c r="D10" s="33" t="s">
        <v>109</v>
      </c>
      <c r="Z10" s="32"/>
    </row>
    <row r="11" spans="1:26" ht="20" customHeight="1">
      <c r="B11" s="31"/>
      <c r="C11" s="27" t="s">
        <v>98</v>
      </c>
      <c r="D11" s="33" t="s">
        <v>109</v>
      </c>
      <c r="Z11" s="32"/>
    </row>
    <row r="12" spans="1:26" ht="20" customHeight="1">
      <c r="B12" s="31"/>
      <c r="C12" s="27" t="s">
        <v>99</v>
      </c>
      <c r="D12" s="33" t="s">
        <v>109</v>
      </c>
      <c r="Z12" s="32"/>
    </row>
    <row r="13" spans="1:26" ht="20" customHeight="1" thickBot="1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8"/>
    </row>
    <row r="14" spans="1:26" ht="20" customHeight="1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0" customHeight="1" thickBot="1">
      <c r="A15" s="39" t="s">
        <v>85</v>
      </c>
      <c r="C15" s="27" t="s">
        <v>60</v>
      </c>
    </row>
    <row r="16" spans="1:26" ht="20" customHeight="1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 spans="2:26" ht="20" customHeight="1">
      <c r="B17" s="31"/>
      <c r="Z17" s="32"/>
    </row>
    <row r="18" spans="2:26" ht="20" customHeight="1">
      <c r="B18" s="31"/>
      <c r="Z18" s="32"/>
    </row>
    <row r="19" spans="2:26" ht="20" customHeight="1">
      <c r="B19" s="31"/>
      <c r="Z19" s="32"/>
    </row>
    <row r="20" spans="2:26" ht="20" customHeight="1">
      <c r="B20" s="31"/>
      <c r="Z20" s="32"/>
    </row>
    <row r="21" spans="2:26" ht="20" customHeight="1">
      <c r="B21" s="31"/>
      <c r="Z21" s="32"/>
    </row>
    <row r="22" spans="2:26" ht="20" customHeight="1">
      <c r="B22" s="31"/>
      <c r="Z22" s="32"/>
    </row>
    <row r="23" spans="2:26" ht="20" customHeight="1">
      <c r="B23" s="31"/>
      <c r="Z23" s="32"/>
    </row>
    <row r="24" spans="2:26" ht="20" customHeight="1">
      <c r="B24" s="31"/>
      <c r="Z24" s="32"/>
    </row>
    <row r="25" spans="2:26" ht="20" customHeight="1">
      <c r="B25" s="31"/>
      <c r="Z25" s="32"/>
    </row>
    <row r="26" spans="2:26" ht="20" customHeight="1">
      <c r="B26" s="31"/>
      <c r="Z26" s="32"/>
    </row>
    <row r="27" spans="2:26" ht="20" customHeight="1">
      <c r="B27" s="31"/>
      <c r="Z27" s="32"/>
    </row>
    <row r="28" spans="2:26" ht="20" customHeight="1">
      <c r="B28" s="31"/>
      <c r="Z28" s="32"/>
    </row>
    <row r="29" spans="2:26" ht="20" customHeight="1">
      <c r="B29" s="31"/>
      <c r="Z29" s="32"/>
    </row>
    <row r="30" spans="2:26" ht="20" customHeight="1">
      <c r="B30" s="31"/>
      <c r="Z30" s="32"/>
    </row>
    <row r="31" spans="2:26" ht="20" customHeight="1">
      <c r="B31" s="31"/>
      <c r="Z31" s="32"/>
    </row>
    <row r="32" spans="2:26" ht="20" customHeight="1">
      <c r="B32" s="31"/>
      <c r="Z32" s="32"/>
    </row>
    <row r="33" spans="2:26" ht="20" customHeight="1">
      <c r="B33" s="31"/>
      <c r="Z33" s="32"/>
    </row>
    <row r="34" spans="2:26" ht="20" customHeight="1">
      <c r="B34" s="31"/>
      <c r="Z34" s="32"/>
    </row>
    <row r="35" spans="2:26" ht="20" customHeight="1">
      <c r="B35" s="31"/>
      <c r="Z35" s="32"/>
    </row>
    <row r="36" spans="2:26" ht="20" customHeight="1">
      <c r="B36" s="31"/>
      <c r="Z36" s="32"/>
    </row>
    <row r="37" spans="2:26" ht="20" customHeight="1">
      <c r="B37" s="31"/>
      <c r="Z37" s="32"/>
    </row>
    <row r="38" spans="2:26" ht="20" customHeight="1">
      <c r="B38" s="31"/>
      <c r="Z38" s="32"/>
    </row>
    <row r="39" spans="2:26" ht="20" customHeight="1">
      <c r="B39" s="31"/>
      <c r="Z39" s="32"/>
    </row>
    <row r="40" spans="2:26" ht="20" customHeight="1">
      <c r="B40" s="31"/>
      <c r="Z40" s="32"/>
    </row>
    <row r="41" spans="2:26" ht="20" customHeight="1">
      <c r="B41" s="31"/>
      <c r="Z41" s="32"/>
    </row>
    <row r="42" spans="2:26" ht="20" customHeight="1">
      <c r="B42" s="31"/>
      <c r="Z42" s="32"/>
    </row>
    <row r="43" spans="2:26" ht="20" customHeight="1">
      <c r="B43" s="31"/>
      <c r="Z43" s="32"/>
    </row>
    <row r="44" spans="2:26" ht="20" customHeight="1">
      <c r="B44" s="31"/>
      <c r="K44" s="33"/>
      <c r="L44" s="34"/>
      <c r="M44" s="34"/>
      <c r="N44" s="34"/>
      <c r="O44" s="34"/>
      <c r="P44" s="34"/>
      <c r="T44" s="35"/>
      <c r="U44" s="34"/>
      <c r="V44" s="35"/>
      <c r="Z44" s="32"/>
    </row>
    <row r="45" spans="2:26" ht="20" customHeight="1">
      <c r="B45" s="31"/>
      <c r="K45" s="33"/>
      <c r="L45" s="34"/>
      <c r="M45" s="34"/>
      <c r="N45" s="34"/>
      <c r="O45" s="34"/>
      <c r="P45" s="34"/>
      <c r="T45" s="35"/>
      <c r="U45" s="34"/>
      <c r="V45" s="35"/>
      <c r="Z45" s="32"/>
    </row>
    <row r="46" spans="2:26" ht="20" customHeight="1">
      <c r="B46" s="31"/>
      <c r="K46" s="33"/>
      <c r="L46" s="34"/>
      <c r="M46" s="34"/>
      <c r="N46" s="34"/>
      <c r="O46" s="34"/>
      <c r="P46" s="34"/>
      <c r="T46" s="35"/>
      <c r="U46" s="34"/>
      <c r="V46" s="35"/>
      <c r="Z46" s="32"/>
    </row>
    <row r="47" spans="2:26" ht="20" customHeight="1">
      <c r="B47" s="31"/>
      <c r="K47" s="33"/>
      <c r="L47" s="34"/>
      <c r="M47" s="34"/>
      <c r="N47" s="34"/>
      <c r="O47" s="34"/>
      <c r="P47" s="34"/>
      <c r="T47" s="35"/>
      <c r="U47" s="34"/>
      <c r="V47" s="35"/>
      <c r="Z47" s="32"/>
    </row>
    <row r="48" spans="2:26" ht="20" customHeight="1">
      <c r="B48" s="31"/>
      <c r="K48" s="33"/>
      <c r="L48" s="34"/>
      <c r="M48" s="34"/>
      <c r="N48" s="34"/>
      <c r="O48" s="34"/>
      <c r="P48" s="34"/>
      <c r="T48" s="35"/>
      <c r="U48" s="34"/>
      <c r="V48" s="35"/>
      <c r="Z48" s="32"/>
    </row>
    <row r="49" spans="1:26" ht="20" customHeight="1" thickBot="1">
      <c r="B49" s="36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8"/>
    </row>
    <row r="50" spans="1:26" ht="20" customHeight="1">
      <c r="A50" s="39" t="s">
        <v>86</v>
      </c>
      <c r="C50" s="27" t="s">
        <v>60</v>
      </c>
    </row>
  </sheetData>
  <sortState xmlns:xlrd2="http://schemas.microsoft.com/office/spreadsheetml/2017/richdata2" ref="M32:N231">
    <sortCondition ref="N32:N231"/>
    <sortCondition ref="M32:M2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5A28-8709-4A5C-B6A0-1B00FF0AE898}">
  <dimension ref="A1:U210"/>
  <sheetViews>
    <sheetView workbookViewId="0">
      <selection activeCell="D18" sqref="D18"/>
    </sheetView>
  </sheetViews>
  <sheetFormatPr baseColWidth="10" defaultColWidth="11.83203125" defaultRowHeight="16"/>
  <cols>
    <col min="1" max="1" width="9" style="40" bestFit="1" customWidth="1"/>
    <col min="2" max="16384" width="11.83203125" style="27"/>
  </cols>
  <sheetData>
    <row r="1" spans="1:21" ht="20" customHeight="1" thickBot="1">
      <c r="A1" s="39" t="s">
        <v>110</v>
      </c>
    </row>
    <row r="2" spans="1:21" ht="20" customHeigh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30"/>
    </row>
    <row r="3" spans="1:21" ht="20" customHeight="1">
      <c r="B3" s="31"/>
      <c r="U3" s="32"/>
    </row>
    <row r="4" spans="1:21" ht="20" customHeight="1">
      <c r="B4" s="31"/>
      <c r="U4" s="32"/>
    </row>
    <row r="5" spans="1:21" ht="20" customHeight="1">
      <c r="B5" s="31"/>
      <c r="U5" s="32"/>
    </row>
    <row r="6" spans="1:21" ht="20" customHeight="1">
      <c r="B6" s="31"/>
      <c r="U6" s="32"/>
    </row>
    <row r="7" spans="1:21" ht="20" customHeight="1">
      <c r="B7" s="31"/>
      <c r="U7" s="32"/>
    </row>
    <row r="8" spans="1:21" ht="20" customHeight="1">
      <c r="B8" s="31"/>
      <c r="U8" s="32"/>
    </row>
    <row r="9" spans="1:21" ht="20" customHeight="1">
      <c r="B9" s="31"/>
      <c r="U9" s="32"/>
    </row>
    <row r="10" spans="1:21" ht="20" customHeight="1">
      <c r="B10" s="31"/>
      <c r="U10" s="32"/>
    </row>
    <row r="11" spans="1:21" ht="20" customHeight="1">
      <c r="B11" s="31"/>
      <c r="U11" s="32"/>
    </row>
    <row r="12" spans="1:21" ht="20" customHeight="1">
      <c r="B12" s="31"/>
      <c r="U12" s="32"/>
    </row>
    <row r="13" spans="1:21" ht="20" customHeight="1">
      <c r="B13" s="31"/>
      <c r="U13" s="32"/>
    </row>
    <row r="14" spans="1:21" ht="20" customHeight="1">
      <c r="B14" s="31"/>
      <c r="U14" s="32"/>
    </row>
    <row r="15" spans="1:21" ht="20" customHeight="1">
      <c r="B15" s="31"/>
      <c r="U15" s="32"/>
    </row>
    <row r="16" spans="1:21" ht="20" customHeight="1">
      <c r="B16" s="31"/>
      <c r="U16" s="32"/>
    </row>
    <row r="17" spans="1:21" ht="20" customHeight="1">
      <c r="B17" s="31"/>
      <c r="U17" s="32"/>
    </row>
    <row r="18" spans="1:21" ht="20" customHeight="1">
      <c r="B18" s="31"/>
      <c r="U18" s="32"/>
    </row>
    <row r="19" spans="1:21" ht="20" customHeight="1">
      <c r="B19" s="31"/>
      <c r="U19" s="32"/>
    </row>
    <row r="20" spans="1:21" ht="20" customHeight="1">
      <c r="B20" s="31"/>
      <c r="U20" s="32"/>
    </row>
    <row r="21" spans="1:21" ht="20" customHeight="1">
      <c r="B21" s="31"/>
      <c r="U21" s="32"/>
    </row>
    <row r="22" spans="1:21" ht="20" customHeight="1">
      <c r="B22" s="31"/>
      <c r="U22" s="32"/>
    </row>
    <row r="23" spans="1:21" ht="20" customHeight="1">
      <c r="B23" s="31"/>
      <c r="K23" s="34"/>
      <c r="O23" s="35"/>
      <c r="P23" s="34"/>
      <c r="Q23" s="35"/>
      <c r="U23" s="32"/>
    </row>
    <row r="24" spans="1:21" ht="20" customHeight="1">
      <c r="B24" s="31"/>
      <c r="K24" s="34"/>
      <c r="O24" s="35"/>
      <c r="P24" s="34"/>
      <c r="Q24" s="35"/>
      <c r="U24" s="32"/>
    </row>
    <row r="25" spans="1:21" ht="20" customHeight="1">
      <c r="B25" s="31"/>
      <c r="K25" s="34"/>
      <c r="O25" s="35"/>
      <c r="P25" s="34"/>
      <c r="Q25" s="35"/>
      <c r="U25" s="32"/>
    </row>
    <row r="26" spans="1:21" ht="20" customHeight="1">
      <c r="B26" s="31"/>
      <c r="K26" s="34"/>
      <c r="O26" s="35"/>
      <c r="P26" s="34"/>
      <c r="Q26" s="35"/>
      <c r="U26" s="32"/>
    </row>
    <row r="27" spans="1:21" ht="20" customHeight="1">
      <c r="B27" s="31"/>
      <c r="K27" s="34"/>
      <c r="O27" s="35"/>
      <c r="P27" s="34"/>
      <c r="Q27" s="35"/>
      <c r="U27" s="32"/>
    </row>
    <row r="28" spans="1:21" ht="20" customHeight="1" thickBot="1">
      <c r="B28" s="36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8"/>
    </row>
    <row r="29" spans="1:21" ht="20" customHeight="1">
      <c r="A29" s="39" t="s">
        <v>86</v>
      </c>
    </row>
    <row r="30" spans="1:21" ht="20" customHeight="1"/>
    <row r="31" spans="1:21" ht="20" customHeight="1"/>
    <row r="32" spans="1:21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  <row r="77" ht="20" customHeight="1"/>
    <row r="78" ht="20" customHeight="1"/>
    <row r="79" ht="20" customHeight="1"/>
    <row r="80" ht="20" customHeight="1"/>
    <row r="81" ht="20" customHeight="1"/>
    <row r="82" ht="20" customHeight="1"/>
    <row r="83" ht="20" customHeight="1"/>
    <row r="84" ht="20" customHeight="1"/>
    <row r="85" ht="20" customHeight="1"/>
    <row r="86" ht="20" customHeight="1"/>
    <row r="87" ht="20" customHeight="1"/>
    <row r="88" ht="20" customHeight="1"/>
    <row r="89" ht="20" customHeight="1"/>
    <row r="90" ht="20" customHeight="1"/>
    <row r="91" ht="20" customHeight="1"/>
    <row r="92" ht="20" customHeight="1"/>
    <row r="93" ht="20" customHeight="1"/>
    <row r="94" ht="20" customHeight="1"/>
    <row r="95" ht="20" customHeight="1"/>
    <row r="96" ht="20" customHeight="1"/>
    <row r="97" ht="20" customHeight="1"/>
    <row r="98" ht="20" customHeight="1"/>
    <row r="99" ht="20" customHeight="1"/>
    <row r="100" ht="20" customHeight="1"/>
    <row r="101" ht="20" customHeight="1"/>
    <row r="102" ht="20" customHeight="1"/>
    <row r="103" ht="20" customHeight="1"/>
    <row r="104" ht="20" customHeight="1"/>
    <row r="105" ht="20" customHeight="1"/>
    <row r="106" ht="20" customHeight="1"/>
    <row r="107" ht="20" customHeight="1"/>
    <row r="108" ht="20" customHeight="1"/>
    <row r="109" ht="20" customHeight="1"/>
    <row r="110" ht="20" customHeight="1"/>
    <row r="111" ht="20" customHeight="1"/>
    <row r="112" ht="20" customHeight="1"/>
    <row r="113" ht="20" customHeight="1"/>
    <row r="114" ht="20" customHeight="1"/>
    <row r="115" ht="20" customHeight="1"/>
    <row r="116" ht="20" customHeight="1"/>
    <row r="117" ht="20" customHeight="1"/>
    <row r="118" ht="20" customHeight="1"/>
    <row r="119" ht="20" customHeight="1"/>
    <row r="120" ht="20" customHeight="1"/>
    <row r="121" ht="20" customHeight="1"/>
    <row r="122" ht="20" customHeight="1"/>
    <row r="123" ht="20" customHeight="1"/>
    <row r="124" ht="20" customHeight="1"/>
    <row r="125" ht="20" customHeight="1"/>
    <row r="126" ht="20" customHeight="1"/>
    <row r="127" ht="20" customHeight="1"/>
    <row r="128" ht="20" customHeight="1"/>
    <row r="129" ht="20" customHeight="1"/>
    <row r="130" ht="20" customHeight="1"/>
    <row r="131" ht="20" customHeight="1"/>
    <row r="132" ht="20" customHeight="1"/>
    <row r="133" ht="20" customHeight="1"/>
    <row r="134" ht="20" customHeight="1"/>
    <row r="135" ht="20" customHeight="1"/>
    <row r="136" ht="20" customHeight="1"/>
    <row r="137" ht="20" customHeight="1"/>
    <row r="138" ht="20" customHeight="1"/>
    <row r="139" ht="20" customHeight="1"/>
    <row r="140" ht="20" customHeight="1"/>
    <row r="141" ht="20" customHeight="1"/>
    <row r="142" ht="20" customHeight="1"/>
    <row r="143" ht="20" customHeight="1"/>
    <row r="144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3E0-F6C9-44D7-ADC2-32F0FDFD7EBB}">
  <dimension ref="A1:A2"/>
  <sheetViews>
    <sheetView workbookViewId="0">
      <selection activeCell="E9" sqref="E9"/>
    </sheetView>
  </sheetViews>
  <sheetFormatPr baseColWidth="10" defaultColWidth="11.83203125" defaultRowHeight="20" customHeight="1"/>
  <cols>
    <col min="1" max="1" width="11.83203125" style="33"/>
    <col min="2" max="16384" width="11.83203125" style="34"/>
  </cols>
  <sheetData>
    <row r="1" spans="1:1" ht="20" customHeight="1">
      <c r="A1" s="43" t="s">
        <v>111</v>
      </c>
    </row>
    <row r="2" spans="1:1" ht="20" customHeight="1">
      <c r="A2" s="43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Survey Data</vt:lpstr>
      <vt:lpstr>Q1</vt:lpstr>
      <vt:lpstr>Q2</vt:lpstr>
      <vt:lpstr>Q3</vt:lpstr>
      <vt:lpstr>Q4</vt:lpstr>
      <vt:lpstr>Dashboard</vt:lpstr>
      <vt:lpstr>Additional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Williams</dc:creator>
  <cp:lastModifiedBy>Microsoft Office User</cp:lastModifiedBy>
  <dcterms:created xsi:type="dcterms:W3CDTF">2020-08-15T21:41:36Z</dcterms:created>
  <dcterms:modified xsi:type="dcterms:W3CDTF">2020-08-26T08:54:47Z</dcterms:modified>
</cp:coreProperties>
</file>