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7995"/>
  </bookViews>
  <sheets>
    <sheet name="All Group 4 Results" sheetId="5" r:id="rId1"/>
    <sheet name="Solomon Results" sheetId="2" r:id="rId2"/>
    <sheet name="Group 4 Best Results" sheetId="3" r:id="rId3"/>
    <sheet name="Solomon Comparison" sheetId="4" r:id="rId4"/>
    <sheet name="Group 4 Average Results" sheetId="6" r:id="rId5"/>
    <sheet name="Best Known vs. Group 4" sheetId="7" r:id="rId6"/>
  </sheets>
  <calcPr calcId="145621"/>
</workbook>
</file>

<file path=xl/calcChain.xml><?xml version="1.0" encoding="utf-8"?>
<calcChain xmlns="http://schemas.openxmlformats.org/spreadsheetml/2006/main">
  <c r="H51" i="7" l="1"/>
  <c r="H52" i="7"/>
  <c r="H53" i="7"/>
  <c r="H54" i="7"/>
  <c r="H55" i="7"/>
  <c r="H56" i="7"/>
  <c r="H57" i="7"/>
  <c r="H58" i="7"/>
  <c r="G53" i="7"/>
  <c r="B11" i="6" l="1"/>
  <c r="B2" i="6"/>
  <c r="B3" i="6"/>
  <c r="B3" i="4" l="1"/>
  <c r="E8" i="6"/>
  <c r="E8" i="4" s="1"/>
  <c r="D8" i="6"/>
  <c r="D8" i="4" s="1"/>
  <c r="C8" i="6"/>
  <c r="C8" i="4" s="1"/>
  <c r="B8" i="6"/>
  <c r="B8" i="4" s="1"/>
  <c r="E7" i="6"/>
  <c r="E7" i="4" s="1"/>
  <c r="D7" i="6"/>
  <c r="C7" i="6"/>
  <c r="C7" i="4" s="1"/>
  <c r="B7" i="6"/>
  <c r="B7" i="4" s="1"/>
  <c r="E6" i="6"/>
  <c r="E6" i="4" s="1"/>
  <c r="D6" i="6"/>
  <c r="C6" i="6"/>
  <c r="B6" i="6"/>
  <c r="B6" i="4" s="1"/>
  <c r="E5" i="6"/>
  <c r="E5" i="4" s="1"/>
  <c r="D5" i="6"/>
  <c r="C5" i="6"/>
  <c r="C5" i="4" s="1"/>
  <c r="B5" i="6"/>
  <c r="B5" i="4" s="1"/>
  <c r="E4" i="6"/>
  <c r="E4" i="4" s="1"/>
  <c r="D4" i="6"/>
  <c r="D4" i="4" s="1"/>
  <c r="C4" i="6"/>
  <c r="C4" i="4" s="1"/>
  <c r="B4" i="6"/>
  <c r="B4" i="4" s="1"/>
  <c r="E3" i="6"/>
  <c r="E3" i="4" s="1"/>
  <c r="D3" i="6"/>
  <c r="C3" i="6"/>
  <c r="C3" i="4" s="1"/>
  <c r="E2" i="6"/>
  <c r="E2" i="4" s="1"/>
  <c r="D2" i="6"/>
  <c r="D2" i="4" s="1"/>
  <c r="C2" i="6"/>
  <c r="C2" i="4" s="1"/>
  <c r="B2" i="4"/>
  <c r="E53" i="6"/>
  <c r="E53" i="4" s="1"/>
  <c r="D53" i="6"/>
  <c r="D53" i="4" s="1"/>
  <c r="C53" i="6"/>
  <c r="B53" i="6"/>
  <c r="B53" i="4" s="1"/>
  <c r="E52" i="6"/>
  <c r="E52" i="4" s="1"/>
  <c r="D52" i="6"/>
  <c r="D52" i="4" s="1"/>
  <c r="C52" i="6"/>
  <c r="C52" i="4" s="1"/>
  <c r="B52" i="6"/>
  <c r="B52" i="4" s="1"/>
  <c r="E51" i="6"/>
  <c r="E51" i="4" s="1"/>
  <c r="D51" i="6"/>
  <c r="D51" i="4" s="1"/>
  <c r="C51" i="6"/>
  <c r="B51" i="6"/>
  <c r="B51" i="4" s="1"/>
  <c r="E50" i="6"/>
  <c r="E50" i="4" s="1"/>
  <c r="D50" i="6"/>
  <c r="D50" i="4" s="1"/>
  <c r="C50" i="6"/>
  <c r="B50" i="6"/>
  <c r="B50" i="4" s="1"/>
  <c r="E49" i="6"/>
  <c r="E49" i="4" s="1"/>
  <c r="D49" i="6"/>
  <c r="D49" i="4" s="1"/>
  <c r="C49" i="6"/>
  <c r="B49" i="6"/>
  <c r="B49" i="4" s="1"/>
  <c r="E48" i="6"/>
  <c r="D48" i="6"/>
  <c r="C48" i="6"/>
  <c r="B48" i="6"/>
  <c r="E47" i="6"/>
  <c r="D47" i="6"/>
  <c r="C47" i="6"/>
  <c r="B47" i="6"/>
  <c r="E44" i="6"/>
  <c r="E44" i="4" s="1"/>
  <c r="D44" i="6"/>
  <c r="D44" i="4" s="1"/>
  <c r="C44" i="6"/>
  <c r="C44" i="4" s="1"/>
  <c r="B44" i="6"/>
  <c r="B44" i="4" s="1"/>
  <c r="E43" i="6"/>
  <c r="E43" i="4" s="1"/>
  <c r="D43" i="6"/>
  <c r="D43" i="4" s="1"/>
  <c r="C43" i="6"/>
  <c r="B43" i="6"/>
  <c r="B43" i="4" s="1"/>
  <c r="E42" i="6"/>
  <c r="E42" i="4" s="1"/>
  <c r="D42" i="6"/>
  <c r="D42" i="4" s="1"/>
  <c r="C42" i="6"/>
  <c r="C42" i="4" s="1"/>
  <c r="B42" i="6"/>
  <c r="B42" i="4" s="1"/>
  <c r="E41" i="6"/>
  <c r="D41" i="6"/>
  <c r="D41" i="4" s="1"/>
  <c r="C41" i="6"/>
  <c r="B41" i="6"/>
  <c r="B41" i="4" s="1"/>
  <c r="E40" i="6"/>
  <c r="E40" i="4" s="1"/>
  <c r="D40" i="6"/>
  <c r="D40" i="4" s="1"/>
  <c r="C40" i="6"/>
  <c r="C40" i="4" s="1"/>
  <c r="B40" i="6"/>
  <c r="B40" i="4" s="1"/>
  <c r="E39" i="6"/>
  <c r="D39" i="6"/>
  <c r="C39" i="6"/>
  <c r="B39" i="6"/>
  <c r="E38" i="6"/>
  <c r="D38" i="6"/>
  <c r="C38" i="6"/>
  <c r="B38" i="6"/>
  <c r="E35" i="6"/>
  <c r="E35" i="4" s="1"/>
  <c r="D35" i="6"/>
  <c r="D35" i="4" s="1"/>
  <c r="C35" i="6"/>
  <c r="B35" i="6"/>
  <c r="B35" i="4" s="1"/>
  <c r="E34" i="6"/>
  <c r="E34" i="4" s="1"/>
  <c r="D34" i="6"/>
  <c r="D34" i="4" s="1"/>
  <c r="C34" i="6"/>
  <c r="C34" i="4" s="1"/>
  <c r="B34" i="6"/>
  <c r="B34" i="4" s="1"/>
  <c r="E33" i="6"/>
  <c r="E33" i="4" s="1"/>
  <c r="D33" i="6"/>
  <c r="D33" i="4" s="1"/>
  <c r="C33" i="6"/>
  <c r="C33" i="4" s="1"/>
  <c r="B33" i="6"/>
  <c r="B33" i="4" s="1"/>
  <c r="E32" i="6"/>
  <c r="E32" i="4" s="1"/>
  <c r="D32" i="6"/>
  <c r="D32" i="4" s="1"/>
  <c r="C32" i="6"/>
  <c r="C32" i="4" s="1"/>
  <c r="B32" i="6"/>
  <c r="B32" i="4" s="1"/>
  <c r="E31" i="6"/>
  <c r="E31" i="4" s="1"/>
  <c r="D31" i="6"/>
  <c r="D31" i="4" s="1"/>
  <c r="C31" i="6"/>
  <c r="C31" i="4" s="1"/>
  <c r="B31" i="6"/>
  <c r="B31" i="4" s="1"/>
  <c r="E30" i="6"/>
  <c r="D30" i="6"/>
  <c r="C30" i="6"/>
  <c r="B30" i="6"/>
  <c r="E29" i="6"/>
  <c r="D29" i="6"/>
  <c r="C29" i="6"/>
  <c r="B29" i="6"/>
  <c r="E26" i="6"/>
  <c r="E26" i="4" s="1"/>
  <c r="D26" i="6"/>
  <c r="C26" i="6"/>
  <c r="B26" i="6"/>
  <c r="B26" i="4" s="1"/>
  <c r="E25" i="6"/>
  <c r="E25" i="4" s="1"/>
  <c r="D25" i="6"/>
  <c r="D25" i="4" s="1"/>
  <c r="C25" i="6"/>
  <c r="C25" i="4" s="1"/>
  <c r="B25" i="6"/>
  <c r="B25" i="4" s="1"/>
  <c r="E24" i="6"/>
  <c r="E24" i="4" s="1"/>
  <c r="D24" i="6"/>
  <c r="D24" i="4" s="1"/>
  <c r="C24" i="6"/>
  <c r="C24" i="4" s="1"/>
  <c r="B24" i="6"/>
  <c r="B24" i="4" s="1"/>
  <c r="E23" i="6"/>
  <c r="E23" i="4" s="1"/>
  <c r="D23" i="6"/>
  <c r="D23" i="4" s="1"/>
  <c r="C23" i="6"/>
  <c r="C23" i="4" s="1"/>
  <c r="B23" i="6"/>
  <c r="B23" i="4" s="1"/>
  <c r="E22" i="6"/>
  <c r="E22" i="4" s="1"/>
  <c r="D22" i="6"/>
  <c r="D22" i="4" s="1"/>
  <c r="C22" i="6"/>
  <c r="C22" i="4" s="1"/>
  <c r="B22" i="6"/>
  <c r="B22" i="4" s="1"/>
  <c r="E21" i="6"/>
  <c r="D21" i="6"/>
  <c r="C21" i="6"/>
  <c r="B21" i="6"/>
  <c r="E20" i="6"/>
  <c r="D20" i="6"/>
  <c r="C20" i="6"/>
  <c r="B20" i="6"/>
  <c r="E17" i="6"/>
  <c r="E17" i="4" s="1"/>
  <c r="D17" i="6"/>
  <c r="D17" i="4" s="1"/>
  <c r="C17" i="6"/>
  <c r="C17" i="4" s="1"/>
  <c r="B17" i="6"/>
  <c r="B17" i="4" s="1"/>
  <c r="E16" i="6"/>
  <c r="E16" i="4" s="1"/>
  <c r="D16" i="6"/>
  <c r="D16" i="4" s="1"/>
  <c r="C16" i="6"/>
  <c r="C16" i="4" s="1"/>
  <c r="B16" i="6"/>
  <c r="B16" i="4" s="1"/>
  <c r="E15" i="6"/>
  <c r="E15" i="4" s="1"/>
  <c r="D15" i="6"/>
  <c r="D15" i="4" s="1"/>
  <c r="C15" i="6"/>
  <c r="C15" i="4" s="1"/>
  <c r="B15" i="6"/>
  <c r="B15" i="4" s="1"/>
  <c r="E14" i="6"/>
  <c r="E14" i="4" s="1"/>
  <c r="D14" i="6"/>
  <c r="D14" i="4" s="1"/>
  <c r="C14" i="6"/>
  <c r="C14" i="4" s="1"/>
  <c r="B14" i="6"/>
  <c r="B14" i="4" s="1"/>
  <c r="E13" i="6"/>
  <c r="E13" i="4" s="1"/>
  <c r="D13" i="6"/>
  <c r="D13" i="4" s="1"/>
  <c r="C13" i="6"/>
  <c r="C13" i="4" s="1"/>
  <c r="B13" i="6"/>
  <c r="B13" i="4" s="1"/>
  <c r="E12" i="6"/>
  <c r="E12" i="4" s="1"/>
  <c r="D12" i="6"/>
  <c r="D12" i="4" s="1"/>
  <c r="C12" i="6"/>
  <c r="C12" i="4" s="1"/>
  <c r="B12" i="6"/>
  <c r="B12" i="4" s="1"/>
  <c r="E11" i="6"/>
  <c r="E11" i="4" s="1"/>
  <c r="D11" i="6"/>
  <c r="D11" i="4" s="1"/>
  <c r="C11" i="6"/>
  <c r="C11" i="4" s="1"/>
  <c r="B11" i="4"/>
  <c r="D26" i="4"/>
  <c r="C53" i="4"/>
  <c r="C41" i="4"/>
  <c r="D3" i="4"/>
  <c r="C51" i="4"/>
  <c r="D5" i="4"/>
  <c r="D7" i="4"/>
  <c r="C26" i="4"/>
  <c r="C50" i="4"/>
  <c r="E41" i="4"/>
  <c r="C49" i="4"/>
  <c r="C43" i="4"/>
  <c r="D6" i="4"/>
  <c r="C35" i="4"/>
  <c r="C6" i="4"/>
  <c r="H3" i="7"/>
  <c r="H9" i="7" l="1"/>
  <c r="H41" i="7"/>
  <c r="H11" i="7"/>
  <c r="H19" i="7"/>
  <c r="H27" i="7"/>
  <c r="H35" i="7"/>
  <c r="H43" i="7"/>
  <c r="H4" i="7"/>
  <c r="H8" i="7"/>
  <c r="H12" i="7"/>
  <c r="H16" i="7"/>
  <c r="H20" i="7"/>
  <c r="H24" i="7"/>
  <c r="H28" i="7"/>
  <c r="H32" i="7"/>
  <c r="H36" i="7"/>
  <c r="H40" i="7"/>
  <c r="H44" i="7"/>
  <c r="H48" i="7"/>
  <c r="H6" i="7"/>
  <c r="H14" i="7"/>
  <c r="H22" i="7"/>
  <c r="H30" i="7"/>
  <c r="H38" i="7"/>
  <c r="H46" i="7"/>
  <c r="H2" i="7"/>
  <c r="H25" i="7"/>
  <c r="H7" i="7"/>
  <c r="H15" i="7"/>
  <c r="H23" i="7"/>
  <c r="H31" i="7"/>
  <c r="H39" i="7"/>
  <c r="H47" i="7"/>
  <c r="H17" i="7"/>
  <c r="H49" i="7"/>
  <c r="H5" i="7"/>
  <c r="H13" i="7"/>
  <c r="H21" i="7"/>
  <c r="H29" i="7"/>
  <c r="H37" i="7"/>
  <c r="H45" i="7"/>
  <c r="H10" i="7"/>
  <c r="H18" i="7"/>
  <c r="H26" i="7"/>
  <c r="H34" i="7"/>
  <c r="H42" i="7"/>
  <c r="H50" i="7"/>
  <c r="H3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<sst xmlns="http://schemas.openxmlformats.org/spreadsheetml/2006/main" count="2551" uniqueCount="119">
  <si>
    <t>R1</t>
  </si>
  <si>
    <t>Schedule time</t>
  </si>
  <si>
    <t>Distance</t>
  </si>
  <si>
    <t>Waiting Time</t>
  </si>
  <si>
    <t>SAV</t>
  </si>
  <si>
    <t>I1</t>
  </si>
  <si>
    <t>I2</t>
  </si>
  <si>
    <t>I3</t>
  </si>
  <si>
    <t>NN</t>
  </si>
  <si>
    <t>S</t>
  </si>
  <si>
    <t>C1</t>
  </si>
  <si>
    <t>RC1</t>
  </si>
  <si>
    <t>Number Of Routes</t>
  </si>
  <si>
    <t>R2</t>
  </si>
  <si>
    <t>C2</t>
  </si>
  <si>
    <t>RC2</t>
  </si>
  <si>
    <t>SWT</t>
  </si>
  <si>
    <t>Data Set</t>
  </si>
  <si>
    <t>Data Sub Set</t>
  </si>
  <si>
    <t>Selection</t>
  </si>
  <si>
    <t>Insertion</t>
  </si>
  <si>
    <t>QA P/F</t>
  </si>
  <si>
    <t>Travel Time</t>
  </si>
  <si>
    <t>Number of Trucks</t>
  </si>
  <si>
    <t>rc1</t>
  </si>
  <si>
    <t>rc101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</si>
  <si>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</si>
  <si>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</si>
  <si>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</si>
  <si>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</si>
  <si>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</si>
  <si>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</si>
  <si>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</si>
  <si>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</si>
  <si>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</si>
  <si>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</si>
  <si>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</si>
  <si>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</si>
  <si>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</si>
  <si>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</si>
  <si>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c105</t>
  </si>
  <si>
    <t>c103</t>
  </si>
  <si>
    <t>c104</t>
  </si>
  <si>
    <t>c106</t>
  </si>
  <si>
    <t>c107</t>
  </si>
  <si>
    <t>c108</t>
  </si>
  <si>
    <t>c109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</si>
  <si>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</si>
  <si>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</si>
  <si>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</si>
  <si>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</si>
  <si>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</si>
  <si>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</si>
  <si>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</si>
  <si>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</si>
  <si>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</si>
  <si>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</si>
  <si>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</si>
  <si>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</si>
  <si>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</si>
  <si>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</si>
  <si>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</si>
  <si>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</si>
  <si>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</si>
  <si>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</si>
  <si>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</si>
  <si>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</si>
  <si>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</si>
  <si>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</si>
  <si>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</si>
  <si>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</si>
  <si>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</si>
  <si>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</si>
  <si>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</si>
  <si>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</si>
  <si>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</si>
  <si>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</si>
  <si>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</si>
  <si>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</si>
  <si>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</si>
  <si>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</si>
  <si>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Best Known</t>
  </si>
  <si>
    <t>Group 4 Best</t>
  </si>
  <si>
    <t>Heuristic</t>
  </si>
  <si>
    <t>% Difference</t>
  </si>
  <si>
    <t>Num Trucks</t>
  </si>
  <si>
    <t>H</t>
  </si>
  <si>
    <t>RT</t>
  </si>
  <si>
    <t>LLH</t>
  </si>
  <si>
    <t>M</t>
  </si>
  <si>
    <t>S97</t>
  </si>
  <si>
    <t>BBB</t>
  </si>
  <si>
    <t>HG</t>
  </si>
  <si>
    <t>RGP</t>
  </si>
  <si>
    <t>GTA</t>
  </si>
  <si>
    <t>TBGGP</t>
  </si>
  <si>
    <t>S98</t>
  </si>
  <si>
    <t>CLM</t>
  </si>
  <si>
    <t>BVH</t>
  </si>
  <si>
    <t>SSSD</t>
  </si>
  <si>
    <t>CC</t>
  </si>
  <si>
    <t>IKMUY</t>
  </si>
  <si>
    <t>c1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</si>
  <si>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</si>
  <si>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</si>
  <si>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</si>
  <si>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</si>
  <si>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</si>
  <si>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</si>
  <si>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</si>
  <si>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</si>
  <si>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</si>
  <si>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</si>
  <si>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</si>
  <si>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</t>
  </si>
  <si>
    <t>r1</t>
  </si>
  <si>
    <t>r2</t>
  </si>
  <si>
    <t>rc2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</si>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</sst>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topLeftCell="A256" workbookViewId="0">
      <selection activeCell="G400" sqref="G400"/>
    </sheetView>
  </sheetViews>
  <sheetFormatPr defaultRowHeight="15" x14ac:dyDescent="0.25"/>
  <cols>
    <col min="1" max="1" bestFit="true" customWidth="true" width="8.390625" collapsed="true"/>
    <col min="2" max="2" bestFit="true" customWidth="true" width="12.20703125" collapsed="true"/>
    <col min="3" max="3" bestFit="true" customWidth="true" width="9.15234375" collapsed="true"/>
    <col min="4" max="4" bestFit="true" customWidth="true" width="8.83984375" collapsed="true"/>
    <col min="5" max="5" bestFit="true" customWidth="true" width="7.17578125" collapsed="true"/>
    <col min="6" max="6" bestFit="true" customWidth="true" width="19.2421875" collapsed="true"/>
    <col min="7" max="7" bestFit="true" customWidth="true" width="17.1484375" collapsed="true"/>
    <col min="8" max="8" bestFit="true" customWidth="true" width="19.2421875" collapsed="true"/>
    <col min="9" max="9" bestFit="true" customWidth="true" width="16.8125" collapsed="true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23</v>
      </c>
    </row>
    <row r="2" spans="1:9" x14ac:dyDescent="0.25">
      <c r="A2" t="s">
        <v>102</v>
      </c>
      <c r="B2" t="s">
        <v>38</v>
      </c>
      <c r="C2" t="s">
        <v>4</v>
      </c>
      <c r="D2" t="s">
        <v>4</v>
      </c>
      <c r="E2" t="b">
        <v>0</v>
      </c>
      <c r="F2">
        <v>37981.756991871262</v>
      </c>
      <c r="G2">
        <v>4631.328125</v>
      </c>
      <c r="H2">
        <v>24350.428857334518</v>
      </c>
      <c r="I2">
        <v>50</v>
      </c>
    </row>
    <row r="3" spans="1:9" x14ac:dyDescent="0.25">
      <c r="A3" s="3" t="s">
        <v>102</v>
      </c>
      <c r="B3" t="s">
        <v>39</v>
      </c>
      <c r="C3" t="s">
        <v>4</v>
      </c>
      <c r="D3" t="s">
        <v>4</v>
      </c>
      <c r="E3" t="b">
        <v>0</v>
      </c>
      <c r="F3">
        <v>31907.363937895479</v>
      </c>
      <c r="G3">
        <v>4600.1630859375</v>
      </c>
      <c r="H3">
        <v>18307.200760405245</v>
      </c>
      <c r="I3">
        <v>48</v>
      </c>
    </row>
    <row r="4" spans="1:9" x14ac:dyDescent="0.25">
      <c r="A4" s="3" t="s">
        <v>102</v>
      </c>
      <c r="B4" t="s">
        <v>41</v>
      </c>
      <c r="C4" t="s">
        <v>4</v>
      </c>
      <c r="D4" t="s">
        <v>4</v>
      </c>
      <c r="E4" t="b">
        <v>0</v>
      </c>
      <c r="F4">
        <v>24863.769775542376</v>
      </c>
      <c r="G4">
        <v>3890.388427734375</v>
      </c>
      <c r="H4">
        <v>11973.381343993304</v>
      </c>
      <c r="I4">
        <v>36</v>
      </c>
    </row>
    <row r="5" spans="1:9" x14ac:dyDescent="0.25">
      <c r="A5" s="3" t="s">
        <v>102</v>
      </c>
      <c r="B5" t="s">
        <v>42</v>
      </c>
      <c r="C5" t="s">
        <v>4</v>
      </c>
      <c r="D5" t="s">
        <v>4</v>
      </c>
      <c r="E5" t="b">
        <v>0</v>
      </c>
      <c r="F5">
        <v>16485.361832806619</v>
      </c>
      <c r="G5">
        <v>3007.449462890625</v>
      </c>
      <c r="H5">
        <v>4477.9123661012954</v>
      </c>
      <c r="I5">
        <v>24</v>
      </c>
    </row>
    <row r="6" spans="1:9" x14ac:dyDescent="0.25">
      <c r="A6" s="3" t="s">
        <v>102</v>
      </c>
      <c r="B6" t="s">
        <v>40</v>
      </c>
      <c r="C6" t="s">
        <v>4</v>
      </c>
      <c r="D6" t="s">
        <v>4</v>
      </c>
      <c r="E6" t="b">
        <v>0</v>
      </c>
      <c r="F6">
        <v>38485.533332273015</v>
      </c>
      <c r="G6">
        <v>4582.802734375</v>
      </c>
      <c r="H6">
        <v>24902.73081342841</v>
      </c>
      <c r="I6">
        <v>50</v>
      </c>
    </row>
    <row r="7" spans="1:9" x14ac:dyDescent="0.25">
      <c r="A7" s="3" t="s">
        <v>102</v>
      </c>
      <c r="B7" t="s">
        <v>43</v>
      </c>
      <c r="C7" t="s">
        <v>4</v>
      </c>
      <c r="D7" t="s">
        <v>4</v>
      </c>
      <c r="E7" t="b">
        <v>0</v>
      </c>
      <c r="F7">
        <v>33936.186623242495</v>
      </c>
      <c r="G7">
        <v>4444.40234375</v>
      </c>
      <c r="H7">
        <v>20491.784121182562</v>
      </c>
      <c r="I7">
        <v>45</v>
      </c>
    </row>
    <row r="8" spans="1:9" x14ac:dyDescent="0.25">
      <c r="A8" s="3" t="s">
        <v>102</v>
      </c>
      <c r="B8" t="s">
        <v>44</v>
      </c>
      <c r="C8" t="s">
        <v>4</v>
      </c>
      <c r="D8" t="s">
        <v>4</v>
      </c>
      <c r="E8" t="b">
        <v>0</v>
      </c>
      <c r="F8">
        <v>34306.088994556936</v>
      </c>
      <c r="G8">
        <v>4481.662109375</v>
      </c>
      <c r="H8">
        <v>20824.427009159601</v>
      </c>
      <c r="I8">
        <v>45</v>
      </c>
    </row>
    <row r="9" spans="1:9" x14ac:dyDescent="0.25">
      <c r="A9" s="3" t="s">
        <v>102</v>
      </c>
      <c r="B9" t="s">
        <v>45</v>
      </c>
      <c r="C9" t="s">
        <v>4</v>
      </c>
      <c r="D9" t="s">
        <v>4</v>
      </c>
      <c r="E9" t="b">
        <v>0</v>
      </c>
      <c r="F9">
        <v>31241.826651692485</v>
      </c>
      <c r="G9">
        <v>4246.5810546875</v>
      </c>
      <c r="H9">
        <v>17995.245692372417</v>
      </c>
      <c r="I9">
        <v>40</v>
      </c>
    </row>
    <row r="10" spans="1:9" x14ac:dyDescent="0.25">
      <c r="A10" s="3" t="s">
        <v>102</v>
      </c>
      <c r="B10" t="s">
        <v>46</v>
      </c>
      <c r="C10" t="s">
        <v>4</v>
      </c>
      <c r="D10" t="s">
        <v>4</v>
      </c>
      <c r="E10" t="b">
        <v>0</v>
      </c>
      <c r="F10">
        <v>24068.350651313282</v>
      </c>
      <c r="G10">
        <v>3857.16845703125</v>
      </c>
      <c r="H10">
        <v>11211.182270575979</v>
      </c>
      <c r="I10">
        <v>31</v>
      </c>
    </row>
    <row r="11" spans="1:9" x14ac:dyDescent="0.25">
      <c r="A11" t="s">
        <v>114</v>
      </c>
      <c r="B11" t="s">
        <v>65</v>
      </c>
      <c r="C11" t="s">
        <v>4</v>
      </c>
      <c r="D11" t="s">
        <v>4</v>
      </c>
      <c r="E11" t="b">
        <v>0</v>
      </c>
      <c r="F11">
        <v>104188.33375442319</v>
      </c>
      <c r="G11">
        <v>4670.29443359375</v>
      </c>
      <c r="H11">
        <v>90518.039355161716</v>
      </c>
      <c r="I11">
        <v>49</v>
      </c>
    </row>
    <row r="12" spans="1:9" x14ac:dyDescent="0.25">
      <c r="A12" s="3" t="s">
        <v>114</v>
      </c>
      <c r="B12" t="s">
        <v>66</v>
      </c>
      <c r="C12" t="s">
        <v>4</v>
      </c>
      <c r="D12" t="s">
        <v>4</v>
      </c>
      <c r="E12" t="b">
        <v>0</v>
      </c>
      <c r="F12">
        <v>56104.941281682681</v>
      </c>
      <c r="G12">
        <v>4037.03466796875</v>
      </c>
      <c r="H12">
        <v>43067.906634694766</v>
      </c>
      <c r="I12">
        <v>29</v>
      </c>
    </row>
    <row r="13" spans="1:9" x14ac:dyDescent="0.25">
      <c r="A13" s="3" t="s">
        <v>114</v>
      </c>
      <c r="B13" t="s">
        <v>67</v>
      </c>
      <c r="C13" t="s">
        <v>4</v>
      </c>
      <c r="D13" t="s">
        <v>4</v>
      </c>
      <c r="E13" t="b">
        <v>0</v>
      </c>
      <c r="F13">
        <v>36194.664240273618</v>
      </c>
      <c r="G13">
        <v>3654.479736328125</v>
      </c>
      <c r="H13">
        <v>23540.184549721864</v>
      </c>
      <c r="I13">
        <v>20</v>
      </c>
    </row>
    <row r="14" spans="1:9" x14ac:dyDescent="0.25">
      <c r="A14" s="3" t="s">
        <v>114</v>
      </c>
      <c r="B14" t="s">
        <v>68</v>
      </c>
      <c r="C14" t="s">
        <v>4</v>
      </c>
      <c r="D14" t="s">
        <v>4</v>
      </c>
      <c r="E14" t="b">
        <v>0</v>
      </c>
      <c r="F14">
        <v>21303.261121151481</v>
      </c>
      <c r="G14">
        <v>2765.98681640625</v>
      </c>
      <c r="H14">
        <v>9537.2743276334131</v>
      </c>
      <c r="I14">
        <v>13</v>
      </c>
    </row>
    <row r="15" spans="1:9" x14ac:dyDescent="0.25">
      <c r="A15" s="3" t="s">
        <v>114</v>
      </c>
      <c r="B15" t="s">
        <v>69</v>
      </c>
      <c r="C15" t="s">
        <v>4</v>
      </c>
      <c r="D15" t="s">
        <v>4</v>
      </c>
      <c r="E15" t="b">
        <v>0</v>
      </c>
      <c r="F15">
        <v>89319.85631822572</v>
      </c>
      <c r="G15">
        <v>4456.7412109375</v>
      </c>
      <c r="H15">
        <v>75863.115032901624</v>
      </c>
      <c r="I15">
        <v>41</v>
      </c>
    </row>
    <row r="16" spans="1:9" x14ac:dyDescent="0.25">
      <c r="A16" s="3" t="s">
        <v>114</v>
      </c>
      <c r="B16" t="s">
        <v>70</v>
      </c>
      <c r="C16" t="s">
        <v>4</v>
      </c>
      <c r="D16" t="s">
        <v>4</v>
      </c>
      <c r="E16" t="b">
        <v>0</v>
      </c>
      <c r="F16">
        <v>67943.427483834937</v>
      </c>
      <c r="G16">
        <v>3997.359375</v>
      </c>
      <c r="H16">
        <v>54946.068063058563</v>
      </c>
      <c r="I16">
        <v>35</v>
      </c>
    </row>
    <row r="17" spans="1:9" x14ac:dyDescent="0.25">
      <c r="A17" s="3" t="s">
        <v>114</v>
      </c>
      <c r="B17" t="s">
        <v>71</v>
      </c>
      <c r="C17" t="s">
        <v>4</v>
      </c>
      <c r="D17" t="s">
        <v>4</v>
      </c>
      <c r="E17" t="b">
        <v>0</v>
      </c>
      <c r="F17">
        <v>62339.498085003237</v>
      </c>
      <c r="G17">
        <v>3625.3017578125</v>
      </c>
      <c r="H17">
        <v>49714.196228008608</v>
      </c>
      <c r="I17">
        <v>32</v>
      </c>
    </row>
    <row r="18" spans="1:9" x14ac:dyDescent="0.25">
      <c r="A18" s="3" t="s">
        <v>114</v>
      </c>
      <c r="B18" t="s">
        <v>72</v>
      </c>
      <c r="C18" t="s">
        <v>4</v>
      </c>
      <c r="D18" t="s">
        <v>4</v>
      </c>
      <c r="E18" t="b">
        <v>0</v>
      </c>
      <c r="F18">
        <v>55879.473653401503</v>
      </c>
      <c r="G18">
        <v>3812.23388671875</v>
      </c>
      <c r="H18">
        <v>43067.239823903212</v>
      </c>
      <c r="I18">
        <v>28</v>
      </c>
    </row>
    <row r="19" spans="1:9" x14ac:dyDescent="0.25">
      <c r="A19" t="s">
        <v>115</v>
      </c>
      <c r="B19" t="s">
        <v>26</v>
      </c>
      <c r="C19" t="s">
        <v>4</v>
      </c>
      <c r="D19" t="s">
        <v>4</v>
      </c>
      <c r="E19" t="b">
        <v>0</v>
      </c>
      <c r="F19">
        <v>9698.2758611419194</v>
      </c>
      <c r="G19">
        <v>3872.6630859375</v>
      </c>
      <c r="H19">
        <v>4825.612662670851</v>
      </c>
      <c r="I19">
        <v>50</v>
      </c>
    </row>
    <row r="20" spans="1:9" x14ac:dyDescent="0.25">
      <c r="A20" s="3" t="s">
        <v>115</v>
      </c>
      <c r="B20" t="s">
        <v>27</v>
      </c>
      <c r="C20" t="s">
        <v>4</v>
      </c>
      <c r="D20" t="s">
        <v>4</v>
      </c>
      <c r="E20" t="b">
        <v>0</v>
      </c>
      <c r="F20">
        <v>8463.7237894699902</v>
      </c>
      <c r="G20">
        <v>3741.6123046875</v>
      </c>
      <c r="H20">
        <v>3722.1115791962479</v>
      </c>
      <c r="I20">
        <v>45</v>
      </c>
    </row>
    <row r="21" spans="1:9" x14ac:dyDescent="0.25">
      <c r="A21" s="3" t="s">
        <v>115</v>
      </c>
      <c r="B21" t="s">
        <v>28</v>
      </c>
      <c r="C21" t="s">
        <v>4</v>
      </c>
      <c r="D21" t="s">
        <v>4</v>
      </c>
      <c r="E21" t="b">
        <v>0</v>
      </c>
      <c r="F21">
        <v>6897.7731653950923</v>
      </c>
      <c r="G21">
        <v>3420.779296875</v>
      </c>
      <c r="H21">
        <v>2476.9938723347891</v>
      </c>
      <c r="I21">
        <v>35</v>
      </c>
    </row>
    <row r="22" spans="1:9" x14ac:dyDescent="0.25">
      <c r="A22" s="3" t="s">
        <v>115</v>
      </c>
      <c r="B22" t="s">
        <v>29</v>
      </c>
      <c r="C22" t="s">
        <v>4</v>
      </c>
      <c r="D22" t="s">
        <v>4</v>
      </c>
      <c r="E22" t="b">
        <v>0</v>
      </c>
      <c r="F22">
        <v>4942.3273930344485</v>
      </c>
      <c r="G22">
        <v>2888.1494140625</v>
      </c>
      <c r="H22">
        <v>1054.1780857834717</v>
      </c>
      <c r="I22">
        <v>25</v>
      </c>
    </row>
    <row r="23" spans="1:9" x14ac:dyDescent="0.25">
      <c r="A23" s="3" t="s">
        <v>115</v>
      </c>
      <c r="B23" t="s">
        <v>30</v>
      </c>
      <c r="C23" t="s">
        <v>4</v>
      </c>
      <c r="D23" t="s">
        <v>4</v>
      </c>
      <c r="E23" t="b">
        <v>0</v>
      </c>
      <c r="F23">
        <v>9125.8881627514602</v>
      </c>
      <c r="G23">
        <v>3906.741943359375</v>
      </c>
      <c r="H23">
        <v>4219.1462422802697</v>
      </c>
      <c r="I23">
        <v>49</v>
      </c>
    </row>
    <row r="24" spans="1:9" x14ac:dyDescent="0.25">
      <c r="A24" s="3" t="s">
        <v>115</v>
      </c>
      <c r="B24" t="s">
        <v>31</v>
      </c>
      <c r="C24" t="s">
        <v>4</v>
      </c>
      <c r="D24" t="s">
        <v>4</v>
      </c>
      <c r="E24" t="b">
        <v>0</v>
      </c>
      <c r="F24">
        <v>7784.2391919864485</v>
      </c>
      <c r="G24">
        <v>3816.25537109375</v>
      </c>
      <c r="H24">
        <v>2967.9838094486067</v>
      </c>
      <c r="I24">
        <v>42</v>
      </c>
    </row>
    <row r="25" spans="1:9" x14ac:dyDescent="0.25">
      <c r="A25" s="3" t="s">
        <v>115</v>
      </c>
      <c r="B25" t="s">
        <v>32</v>
      </c>
      <c r="C25" t="s">
        <v>4</v>
      </c>
      <c r="D25" t="s">
        <v>4</v>
      </c>
      <c r="E25" t="b">
        <v>0</v>
      </c>
      <c r="F25">
        <v>6355.5267849274396</v>
      </c>
      <c r="G25">
        <v>3573.885986328125</v>
      </c>
      <c r="H25">
        <v>1781.64083293159</v>
      </c>
      <c r="I25">
        <v>34</v>
      </c>
    </row>
    <row r="26" spans="1:9" x14ac:dyDescent="0.25">
      <c r="A26" s="3" t="s">
        <v>115</v>
      </c>
      <c r="B26" t="s">
        <v>33</v>
      </c>
      <c r="C26" t="s">
        <v>4</v>
      </c>
      <c r="D26" t="s">
        <v>4</v>
      </c>
      <c r="E26" t="b">
        <v>0</v>
      </c>
      <c r="F26">
        <v>4727.2810836316867</v>
      </c>
      <c r="G26">
        <v>2995.79833984375</v>
      </c>
      <c r="H26">
        <v>731.48269801156971</v>
      </c>
      <c r="I26">
        <v>25</v>
      </c>
    </row>
    <row r="27" spans="1:9" x14ac:dyDescent="0.25">
      <c r="A27" s="3" t="s">
        <v>115</v>
      </c>
      <c r="B27" t="s">
        <v>34</v>
      </c>
      <c r="C27" t="s">
        <v>4</v>
      </c>
      <c r="D27" t="s">
        <v>4</v>
      </c>
      <c r="E27" t="b">
        <v>0</v>
      </c>
      <c r="F27">
        <v>7412.0041279046864</v>
      </c>
      <c r="G27">
        <v>3759.204345703125</v>
      </c>
      <c r="H27">
        <v>2652.7998089044422</v>
      </c>
      <c r="I27">
        <v>41</v>
      </c>
    </row>
    <row r="28" spans="1:9" x14ac:dyDescent="0.25">
      <c r="A28" s="3" t="s">
        <v>115</v>
      </c>
      <c r="B28" t="s">
        <v>35</v>
      </c>
      <c r="C28" t="s">
        <v>4</v>
      </c>
      <c r="D28" t="s">
        <v>4</v>
      </c>
      <c r="E28" t="b">
        <v>0</v>
      </c>
      <c r="F28">
        <v>6266.8407778405108</v>
      </c>
      <c r="G28">
        <v>3449.3173828125</v>
      </c>
      <c r="H28">
        <v>1817.5233740471763</v>
      </c>
      <c r="I28">
        <v>35</v>
      </c>
    </row>
    <row r="29" spans="1:9" x14ac:dyDescent="0.25">
      <c r="A29" s="3" t="s">
        <v>115</v>
      </c>
      <c r="B29" t="s">
        <v>36</v>
      </c>
      <c r="C29" t="s">
        <v>4</v>
      </c>
      <c r="D29" t="s">
        <v>4</v>
      </c>
      <c r="E29" t="b">
        <v>0</v>
      </c>
      <c r="F29">
        <v>6344.5332253424403</v>
      </c>
      <c r="G29">
        <v>3693.55078125</v>
      </c>
      <c r="H29">
        <v>1650.9823983160732</v>
      </c>
      <c r="I29">
        <v>34</v>
      </c>
    </row>
    <row r="30" spans="1:9" x14ac:dyDescent="0.25">
      <c r="A30" s="3" t="s">
        <v>115</v>
      </c>
      <c r="B30" t="s">
        <v>37</v>
      </c>
      <c r="C30" t="s">
        <v>4</v>
      </c>
      <c r="D30" t="s">
        <v>4</v>
      </c>
      <c r="E30" t="b">
        <v>0</v>
      </c>
      <c r="F30">
        <v>4064.1892139650326</v>
      </c>
      <c r="G30">
        <v>2712.438720703125</v>
      </c>
      <c r="H30">
        <v>351.7504322267514</v>
      </c>
      <c r="I30">
        <v>21</v>
      </c>
    </row>
    <row r="31" spans="1:9" x14ac:dyDescent="0.25">
      <c r="A31" t="s">
        <v>116</v>
      </c>
      <c r="B31" t="s">
        <v>103</v>
      </c>
      <c r="C31" t="s">
        <v>4</v>
      </c>
      <c r="D31" t="s">
        <v>4</v>
      </c>
      <c r="E31" t="b">
        <v>0</v>
      </c>
      <c r="F31">
        <v>29885.861769519939</v>
      </c>
      <c r="G31">
        <v>4105.9345703125</v>
      </c>
      <c r="H31">
        <v>24779.927403293743</v>
      </c>
      <c r="I31">
        <v>47</v>
      </c>
    </row>
    <row r="32" spans="1:9" x14ac:dyDescent="0.25">
      <c r="A32" s="3" t="s">
        <v>116</v>
      </c>
      <c r="B32" t="s">
        <v>104</v>
      </c>
      <c r="C32" t="s">
        <v>4</v>
      </c>
      <c r="D32" t="s">
        <v>4</v>
      </c>
      <c r="E32" t="b">
        <v>0</v>
      </c>
      <c r="F32">
        <v>19647.182835397591</v>
      </c>
      <c r="G32">
        <v>3621.347900390625</v>
      </c>
      <c r="H32">
        <v>15025.835022745003</v>
      </c>
      <c r="I32">
        <v>31</v>
      </c>
    </row>
    <row r="33" spans="1:9" x14ac:dyDescent="0.25">
      <c r="A33" s="3" t="s">
        <v>116</v>
      </c>
      <c r="B33" t="s">
        <v>105</v>
      </c>
      <c r="C33" t="s">
        <v>4</v>
      </c>
      <c r="D33" t="s">
        <v>4</v>
      </c>
      <c r="E33" t="b">
        <v>0</v>
      </c>
      <c r="F33">
        <v>13202.924088191008</v>
      </c>
      <c r="G33">
        <v>3174.776611328125</v>
      </c>
      <c r="H33">
        <v>9028.1473624219652</v>
      </c>
      <c r="I33">
        <v>23</v>
      </c>
    </row>
    <row r="34" spans="1:9" x14ac:dyDescent="0.25">
      <c r="A34" s="3" t="s">
        <v>116</v>
      </c>
      <c r="B34" t="s">
        <v>106</v>
      </c>
      <c r="C34" t="s">
        <v>4</v>
      </c>
      <c r="D34" t="s">
        <v>4</v>
      </c>
      <c r="E34" t="b">
        <v>0</v>
      </c>
      <c r="F34">
        <v>7563.0265428076773</v>
      </c>
      <c r="G34">
        <v>2623.3330078125</v>
      </c>
      <c r="H34">
        <v>3939.6934205542593</v>
      </c>
      <c r="I34">
        <v>13</v>
      </c>
    </row>
    <row r="35" spans="1:9" x14ac:dyDescent="0.25">
      <c r="A35" s="3" t="s">
        <v>116</v>
      </c>
      <c r="B35" t="s">
        <v>107</v>
      </c>
      <c r="C35" t="s">
        <v>4</v>
      </c>
      <c r="D35" t="s">
        <v>4</v>
      </c>
      <c r="E35" t="b">
        <v>0</v>
      </c>
      <c r="F35">
        <v>22133.351017056353</v>
      </c>
      <c r="G35">
        <v>3793.044189453125</v>
      </c>
      <c r="H35">
        <v>17340.306877194293</v>
      </c>
      <c r="I35">
        <v>37</v>
      </c>
    </row>
    <row r="36" spans="1:9" x14ac:dyDescent="0.25">
      <c r="A36" s="3" t="s">
        <v>116</v>
      </c>
      <c r="B36" t="s">
        <v>108</v>
      </c>
      <c r="C36" t="s">
        <v>4</v>
      </c>
      <c r="D36" t="s">
        <v>4</v>
      </c>
      <c r="E36" t="b">
        <v>0</v>
      </c>
      <c r="F36">
        <v>16179.662973972381</v>
      </c>
      <c r="G36">
        <v>3270.21484375</v>
      </c>
      <c r="H36">
        <v>11909.448137851776</v>
      </c>
      <c r="I36">
        <v>26</v>
      </c>
    </row>
    <row r="37" spans="1:9" x14ac:dyDescent="0.25">
      <c r="A37" s="3" t="s">
        <v>116</v>
      </c>
      <c r="B37" t="s">
        <v>109</v>
      </c>
      <c r="C37" t="s">
        <v>4</v>
      </c>
      <c r="D37" t="s">
        <v>4</v>
      </c>
      <c r="E37" t="b">
        <v>0</v>
      </c>
      <c r="F37">
        <v>8849.0897229975672</v>
      </c>
      <c r="G37">
        <v>2872.3837890625</v>
      </c>
      <c r="H37">
        <v>4976.7059758967371</v>
      </c>
      <c r="I37">
        <v>16</v>
      </c>
    </row>
    <row r="38" spans="1:9" x14ac:dyDescent="0.25">
      <c r="A38" s="3" t="s">
        <v>116</v>
      </c>
      <c r="B38" t="s">
        <v>110</v>
      </c>
      <c r="C38" t="s">
        <v>4</v>
      </c>
      <c r="D38" t="s">
        <v>4</v>
      </c>
      <c r="E38" t="b">
        <v>0</v>
      </c>
      <c r="F38">
        <v>6014.8706397583519</v>
      </c>
      <c r="G38">
        <v>2021.0001220703125</v>
      </c>
      <c r="H38">
        <v>2993.8704604675809</v>
      </c>
      <c r="I38">
        <v>10</v>
      </c>
    </row>
    <row r="39" spans="1:9" x14ac:dyDescent="0.25">
      <c r="A39" s="3" t="s">
        <v>116</v>
      </c>
      <c r="B39" t="s">
        <v>111</v>
      </c>
      <c r="C39" t="s">
        <v>4</v>
      </c>
      <c r="D39" t="s">
        <v>4</v>
      </c>
      <c r="E39" t="b">
        <v>0</v>
      </c>
      <c r="F39">
        <v>17069.600037509535</v>
      </c>
      <c r="G39">
        <v>3350.380615234375</v>
      </c>
      <c r="H39">
        <v>12719.219416553115</v>
      </c>
      <c r="I39">
        <v>29</v>
      </c>
    </row>
    <row r="40" spans="1:9" x14ac:dyDescent="0.25">
      <c r="A40" s="3" t="s">
        <v>116</v>
      </c>
      <c r="B40" t="s">
        <v>112</v>
      </c>
      <c r="C40" t="s">
        <v>4</v>
      </c>
      <c r="D40" t="s">
        <v>4</v>
      </c>
      <c r="E40" t="b">
        <v>0</v>
      </c>
      <c r="F40">
        <v>15785.170937725241</v>
      </c>
      <c r="G40">
        <v>3243.3828125</v>
      </c>
      <c r="H40">
        <v>11541.788159557516</v>
      </c>
      <c r="I40">
        <v>24</v>
      </c>
    </row>
    <row r="41" spans="1:9" x14ac:dyDescent="0.25">
      <c r="A41" s="3" t="s">
        <v>116</v>
      </c>
      <c r="B41" t="s">
        <v>113</v>
      </c>
      <c r="C41" t="s">
        <v>4</v>
      </c>
      <c r="D41" t="s">
        <v>4</v>
      </c>
      <c r="E41" t="b">
        <v>0</v>
      </c>
      <c r="F41">
        <v>7319.7383547252211</v>
      </c>
      <c r="G41">
        <v>2795.9951171875</v>
      </c>
      <c r="H41">
        <v>3523.7433367198496</v>
      </c>
      <c r="I41">
        <v>14</v>
      </c>
    </row>
    <row r="42" spans="1:9" x14ac:dyDescent="0.25">
      <c r="A42" t="s">
        <v>24</v>
      </c>
      <c r="B42" t="s">
        <v>25</v>
      </c>
      <c r="C42" t="s">
        <v>4</v>
      </c>
      <c r="D42" t="s">
        <v>4</v>
      </c>
      <c r="E42" t="b">
        <v>0</v>
      </c>
      <c r="F42">
        <v>9857.38847380066</v>
      </c>
      <c r="G42">
        <v>4658.1357421875</v>
      </c>
      <c r="H42">
        <v>4199.2527659454345</v>
      </c>
      <c r="I42">
        <v>49</v>
      </c>
    </row>
    <row r="43" spans="1:9" x14ac:dyDescent="0.25">
      <c r="A43" s="3" t="s">
        <v>24</v>
      </c>
      <c r="B43" t="s">
        <v>47</v>
      </c>
      <c r="C43" t="s">
        <v>4</v>
      </c>
      <c r="D43" t="s">
        <v>4</v>
      </c>
      <c r="E43" t="b">
        <v>0</v>
      </c>
      <c r="F43">
        <v>8645.5350139704969</v>
      </c>
      <c r="G43">
        <v>4768.77685546875</v>
      </c>
      <c r="H43">
        <v>2876.7579696742328</v>
      </c>
      <c r="I43">
        <v>43</v>
      </c>
    </row>
    <row r="44" spans="1:9" x14ac:dyDescent="0.25">
      <c r="A44" s="3" t="s">
        <v>24</v>
      </c>
      <c r="B44" t="s">
        <v>48</v>
      </c>
      <c r="C44" t="s">
        <v>4</v>
      </c>
      <c r="D44" t="s">
        <v>4</v>
      </c>
      <c r="E44" t="b">
        <v>0</v>
      </c>
      <c r="F44">
        <v>7280.7342379030451</v>
      </c>
      <c r="G44">
        <v>3973.59375</v>
      </c>
      <c r="H44">
        <v>2307.1405088838801</v>
      </c>
      <c r="I44">
        <v>35</v>
      </c>
    </row>
    <row r="45" spans="1:9" x14ac:dyDescent="0.25">
      <c r="A45" s="3" t="s">
        <v>24</v>
      </c>
      <c r="B45" t="s">
        <v>49</v>
      </c>
      <c r="C45" t="s">
        <v>4</v>
      </c>
      <c r="D45" t="s">
        <v>4</v>
      </c>
      <c r="E45" t="b">
        <v>0</v>
      </c>
      <c r="F45">
        <v>5530.274322338234</v>
      </c>
      <c r="G45">
        <v>3452.029541015625</v>
      </c>
      <c r="H45">
        <v>1078.2448480798112</v>
      </c>
      <c r="I45">
        <v>27</v>
      </c>
    </row>
    <row r="46" spans="1:9" x14ac:dyDescent="0.25">
      <c r="A46" s="3" t="s">
        <v>24</v>
      </c>
      <c r="B46" t="s">
        <v>50</v>
      </c>
      <c r="C46" t="s">
        <v>4</v>
      </c>
      <c r="D46" t="s">
        <v>4</v>
      </c>
      <c r="E46" t="b">
        <v>0</v>
      </c>
      <c r="F46">
        <v>8813.1511406844656</v>
      </c>
      <c r="G46">
        <v>4619.412109375</v>
      </c>
      <c r="H46">
        <v>3193.7390351241629</v>
      </c>
      <c r="I46">
        <v>44</v>
      </c>
    </row>
    <row r="47" spans="1:9" x14ac:dyDescent="0.25">
      <c r="A47" s="3" t="s">
        <v>24</v>
      </c>
      <c r="B47" t="s">
        <v>51</v>
      </c>
      <c r="C47" t="s">
        <v>4</v>
      </c>
      <c r="D47" t="s">
        <v>4</v>
      </c>
      <c r="E47" t="b">
        <v>0</v>
      </c>
      <c r="F47">
        <v>8115.3068011855994</v>
      </c>
      <c r="G47">
        <v>4306.103515625</v>
      </c>
      <c r="H47">
        <v>2809.2032073593059</v>
      </c>
      <c r="I47">
        <v>41</v>
      </c>
    </row>
    <row r="48" spans="1:9" x14ac:dyDescent="0.25">
      <c r="A48" s="3" t="s">
        <v>24</v>
      </c>
      <c r="B48" t="s">
        <v>52</v>
      </c>
      <c r="C48" t="s">
        <v>4</v>
      </c>
      <c r="D48" t="s">
        <v>4</v>
      </c>
      <c r="E48" t="b">
        <v>0</v>
      </c>
      <c r="F48">
        <v>5582.2956049028162</v>
      </c>
      <c r="G48">
        <v>3606.4072265625</v>
      </c>
      <c r="H48">
        <v>975.88841457993999</v>
      </c>
      <c r="I48">
        <v>29</v>
      </c>
    </row>
    <row r="49" spans="1:9" x14ac:dyDescent="0.25">
      <c r="A49" s="3" t="s">
        <v>24</v>
      </c>
      <c r="B49" t="s">
        <v>53</v>
      </c>
      <c r="C49" t="s">
        <v>4</v>
      </c>
      <c r="D49" t="s">
        <v>4</v>
      </c>
      <c r="E49" t="b">
        <v>0</v>
      </c>
      <c r="F49">
        <v>4683.808088207812</v>
      </c>
      <c r="G49">
        <v>3160.941162109375</v>
      </c>
      <c r="H49">
        <v>522.86704053935523</v>
      </c>
      <c r="I49">
        <v>22</v>
      </c>
    </row>
    <row r="50" spans="1:9" x14ac:dyDescent="0.25">
      <c r="A50" t="s">
        <v>117</v>
      </c>
      <c r="B50" t="s">
        <v>73</v>
      </c>
      <c r="C50" t="s">
        <v>4</v>
      </c>
      <c r="D50" t="s">
        <v>4</v>
      </c>
      <c r="E50" t="b">
        <v>0</v>
      </c>
      <c r="F50">
        <v>26874.64962827765</v>
      </c>
      <c r="G50">
        <v>4806.24072265625</v>
      </c>
      <c r="H50">
        <v>21068.408777829041</v>
      </c>
      <c r="I50">
        <v>43</v>
      </c>
    </row>
    <row r="51" spans="1:9" x14ac:dyDescent="0.25">
      <c r="A51" s="3" t="s">
        <v>117</v>
      </c>
      <c r="B51" t="s">
        <v>74</v>
      </c>
      <c r="C51" t="s">
        <v>4</v>
      </c>
      <c r="D51" t="s">
        <v>4</v>
      </c>
      <c r="E51" t="b">
        <v>0</v>
      </c>
      <c r="F51">
        <v>19760.405428586484</v>
      </c>
      <c r="G51">
        <v>4123.19091796875</v>
      </c>
      <c r="H51">
        <v>14637.214564023494</v>
      </c>
      <c r="I51">
        <v>31</v>
      </c>
    </row>
    <row r="52" spans="1:9" x14ac:dyDescent="0.25">
      <c r="A52" s="3" t="s">
        <v>117</v>
      </c>
      <c r="B52" t="s">
        <v>75</v>
      </c>
      <c r="C52" t="s">
        <v>4</v>
      </c>
      <c r="D52" t="s">
        <v>4</v>
      </c>
      <c r="E52" t="b">
        <v>0</v>
      </c>
      <c r="F52">
        <v>11599.389631539963</v>
      </c>
      <c r="G52">
        <v>3492.755615234375</v>
      </c>
      <c r="H52">
        <v>7106.6339266602026</v>
      </c>
      <c r="I52">
        <v>18</v>
      </c>
    </row>
    <row r="53" spans="1:9" x14ac:dyDescent="0.25">
      <c r="A53" s="3" t="s">
        <v>117</v>
      </c>
      <c r="B53" t="s">
        <v>76</v>
      </c>
      <c r="C53" t="s">
        <v>4</v>
      </c>
      <c r="D53" t="s">
        <v>4</v>
      </c>
      <c r="E53" t="b">
        <v>0</v>
      </c>
      <c r="F53">
        <v>7372.3446528121258</v>
      </c>
      <c r="G53">
        <v>2717.391845703125</v>
      </c>
      <c r="H53">
        <v>3654.9528376265789</v>
      </c>
      <c r="I53">
        <v>13</v>
      </c>
    </row>
    <row r="54" spans="1:9" x14ac:dyDescent="0.25">
      <c r="A54" s="3" t="s">
        <v>117</v>
      </c>
      <c r="B54" t="s">
        <v>77</v>
      </c>
      <c r="C54" t="s">
        <v>4</v>
      </c>
      <c r="D54" t="s">
        <v>4</v>
      </c>
      <c r="E54" t="b">
        <v>0</v>
      </c>
      <c r="F54">
        <v>22072.35581284247</v>
      </c>
      <c r="G54">
        <v>4591.23046875</v>
      </c>
      <c r="H54">
        <v>16481.125164801699</v>
      </c>
      <c r="I54">
        <v>35</v>
      </c>
    </row>
    <row r="55" spans="1:9" x14ac:dyDescent="0.25">
      <c r="A55" s="3" t="s">
        <v>117</v>
      </c>
      <c r="B55" t="s">
        <v>78</v>
      </c>
      <c r="C55" t="s">
        <v>4</v>
      </c>
      <c r="D55" t="s">
        <v>4</v>
      </c>
      <c r="E55" t="b">
        <v>0</v>
      </c>
      <c r="F55">
        <v>20947.60446420651</v>
      </c>
      <c r="G55">
        <v>4411.4697265625</v>
      </c>
      <c r="H55">
        <v>15536.134522113614</v>
      </c>
      <c r="I55">
        <v>34</v>
      </c>
    </row>
    <row r="56" spans="1:9" x14ac:dyDescent="0.25">
      <c r="A56" s="3" t="s">
        <v>117</v>
      </c>
      <c r="B56" t="s">
        <v>79</v>
      </c>
      <c r="C56" t="s">
        <v>4</v>
      </c>
      <c r="D56" t="s">
        <v>4</v>
      </c>
      <c r="E56" t="b">
        <v>0</v>
      </c>
      <c r="F56">
        <v>15912.066199745086</v>
      </c>
      <c r="G56">
        <v>4029.4423828125</v>
      </c>
      <c r="H56">
        <v>10882.623712028411</v>
      </c>
      <c r="I56">
        <v>27</v>
      </c>
    </row>
    <row r="57" spans="1:9" x14ac:dyDescent="0.25">
      <c r="A57" s="3" t="s">
        <v>117</v>
      </c>
      <c r="B57" t="s">
        <v>80</v>
      </c>
      <c r="C57" t="s">
        <v>4</v>
      </c>
      <c r="D57" t="s">
        <v>4</v>
      </c>
      <c r="E57" t="b">
        <v>0</v>
      </c>
      <c r="F57">
        <v>7061.0205069279564</v>
      </c>
      <c r="G57">
        <v>2646.2373046875</v>
      </c>
      <c r="H57">
        <v>3414.7830839848416</v>
      </c>
      <c r="I57">
        <v>12</v>
      </c>
    </row>
    <row r="58" spans="1:9" x14ac:dyDescent="0.25">
      <c r="A58" s="4" t="s">
        <v>102</v>
      </c>
      <c r="B58" t="s">
        <v>38</v>
      </c>
      <c r="C58" t="s">
        <v>16</v>
      </c>
      <c r="D58" t="s">
        <v>16</v>
      </c>
      <c r="E58" t="b">
        <v>1</v>
      </c>
      <c r="F58">
        <v>54569.657570610871</v>
      </c>
      <c r="G58">
        <v>5770.96240234375</v>
      </c>
      <c r="H58">
        <v>39798.695215950836</v>
      </c>
      <c r="I58">
        <v>100</v>
      </c>
    </row>
    <row r="59" spans="1:9" x14ac:dyDescent="0.25">
      <c r="A59" s="4" t="s">
        <v>102</v>
      </c>
      <c r="B59" t="s">
        <v>39</v>
      </c>
      <c r="C59" t="s">
        <v>16</v>
      </c>
      <c r="D59" t="s">
        <v>16</v>
      </c>
      <c r="E59" t="b">
        <v>1</v>
      </c>
      <c r="F59">
        <v>41057.606161944801</v>
      </c>
      <c r="G59">
        <v>4954.9609375</v>
      </c>
      <c r="H59">
        <v>27102.645037524635</v>
      </c>
      <c r="I59">
        <v>77</v>
      </c>
    </row>
    <row r="60" spans="1:9" x14ac:dyDescent="0.25">
      <c r="A60" s="4" t="s">
        <v>102</v>
      </c>
      <c r="B60" t="s">
        <v>41</v>
      </c>
      <c r="C60" t="s">
        <v>16</v>
      </c>
      <c r="D60" t="s">
        <v>16</v>
      </c>
      <c r="E60" t="b">
        <v>1</v>
      </c>
      <c r="F60">
        <v>32416.703742749451</v>
      </c>
      <c r="G60">
        <v>3904.415283203125</v>
      </c>
      <c r="H60">
        <v>19512.288545377014</v>
      </c>
      <c r="I60">
        <v>55</v>
      </c>
    </row>
    <row r="61" spans="1:9" x14ac:dyDescent="0.25">
      <c r="A61" s="4" t="s">
        <v>102</v>
      </c>
      <c r="B61" t="s">
        <v>42</v>
      </c>
      <c r="C61" t="s">
        <v>16</v>
      </c>
      <c r="D61" t="s">
        <v>16</v>
      </c>
      <c r="E61" t="b">
        <v>1</v>
      </c>
      <c r="F61">
        <v>21217.964768018639</v>
      </c>
      <c r="G61">
        <v>2967.667236328125</v>
      </c>
      <c r="H61">
        <v>9250.2974191569429</v>
      </c>
      <c r="I61">
        <v>32</v>
      </c>
    </row>
    <row r="62" spans="1:9" x14ac:dyDescent="0.25">
      <c r="A62" s="4" t="s">
        <v>102</v>
      </c>
      <c r="B62" t="s">
        <v>40</v>
      </c>
      <c r="C62" t="s">
        <v>16</v>
      </c>
      <c r="D62" t="s">
        <v>16</v>
      </c>
      <c r="E62" t="b">
        <v>1</v>
      </c>
      <c r="F62">
        <v>50634.66844951277</v>
      </c>
      <c r="G62">
        <v>5322.0888671875</v>
      </c>
      <c r="H62">
        <v>36312.579631916335</v>
      </c>
      <c r="I62">
        <v>88</v>
      </c>
    </row>
    <row r="63" spans="1:9" x14ac:dyDescent="0.25">
      <c r="A63" s="4" t="s">
        <v>102</v>
      </c>
      <c r="B63" t="s">
        <v>43</v>
      </c>
      <c r="C63" t="s">
        <v>16</v>
      </c>
      <c r="D63" t="s">
        <v>16</v>
      </c>
      <c r="E63" t="b">
        <v>1</v>
      </c>
      <c r="F63">
        <v>48335.932977894292</v>
      </c>
      <c r="G63">
        <v>5215.412109375</v>
      </c>
      <c r="H63">
        <v>34120.520738819585</v>
      </c>
      <c r="I63">
        <v>85</v>
      </c>
    </row>
    <row r="64" spans="1:9" x14ac:dyDescent="0.25">
      <c r="A64" s="4" t="s">
        <v>102</v>
      </c>
      <c r="B64" t="s">
        <v>44</v>
      </c>
      <c r="C64" t="s">
        <v>16</v>
      </c>
      <c r="D64" t="s">
        <v>16</v>
      </c>
      <c r="E64" t="b">
        <v>1</v>
      </c>
      <c r="F64">
        <v>47825.531830364162</v>
      </c>
      <c r="G64">
        <v>5324.14208984375</v>
      </c>
      <c r="H64">
        <v>33501.38956122964</v>
      </c>
      <c r="I64">
        <v>83</v>
      </c>
    </row>
    <row r="65" spans="1:9" x14ac:dyDescent="0.25">
      <c r="A65" s="4" t="s">
        <v>102</v>
      </c>
      <c r="B65" t="s">
        <v>45</v>
      </c>
      <c r="C65" t="s">
        <v>16</v>
      </c>
      <c r="D65" t="s">
        <v>16</v>
      </c>
      <c r="E65" t="b">
        <v>1</v>
      </c>
      <c r="F65">
        <v>43252.531262984558</v>
      </c>
      <c r="G65">
        <v>4995.25146484375</v>
      </c>
      <c r="H65">
        <v>29257.279647460266</v>
      </c>
      <c r="I65">
        <v>72</v>
      </c>
    </row>
    <row r="66" spans="1:9" x14ac:dyDescent="0.25">
      <c r="A66" s="4" t="s">
        <v>102</v>
      </c>
      <c r="B66" t="s">
        <v>46</v>
      </c>
      <c r="C66" t="s">
        <v>16</v>
      </c>
      <c r="D66" t="s">
        <v>16</v>
      </c>
      <c r="E66" t="b">
        <v>1</v>
      </c>
      <c r="F66">
        <v>37279.254065837005</v>
      </c>
      <c r="G66">
        <v>4521.708984375</v>
      </c>
      <c r="H66">
        <v>23757.544892634491</v>
      </c>
      <c r="I66">
        <v>61</v>
      </c>
    </row>
    <row r="67" spans="1:9" x14ac:dyDescent="0.25">
      <c r="A67" s="4" t="s">
        <v>114</v>
      </c>
      <c r="B67" t="s">
        <v>65</v>
      </c>
      <c r="C67" t="s">
        <v>16</v>
      </c>
      <c r="D67" t="s">
        <v>16</v>
      </c>
      <c r="E67" t="b">
        <v>1</v>
      </c>
      <c r="F67">
        <v>158649.40692981929</v>
      </c>
      <c r="G67">
        <v>5919.35546875</v>
      </c>
      <c r="H67">
        <v>143730.05164989681</v>
      </c>
      <c r="I67">
        <v>95</v>
      </c>
    </row>
    <row r="68" spans="1:9" x14ac:dyDescent="0.25">
      <c r="A68" s="4" t="s">
        <v>114</v>
      </c>
      <c r="B68" t="s">
        <v>66</v>
      </c>
      <c r="C68" t="s">
        <v>16</v>
      </c>
      <c r="D68" t="s">
        <v>16</v>
      </c>
      <c r="E68" t="b">
        <v>1</v>
      </c>
      <c r="F68">
        <v>123419.59035910403</v>
      </c>
      <c r="G68">
        <v>4873.3583984375</v>
      </c>
      <c r="H68">
        <v>109546.2317909125</v>
      </c>
      <c r="I68">
        <v>73</v>
      </c>
    </row>
    <row r="69" spans="1:9" x14ac:dyDescent="0.25">
      <c r="A69" s="4" t="s">
        <v>114</v>
      </c>
      <c r="B69" t="s">
        <v>67</v>
      </c>
      <c r="C69" t="s">
        <v>16</v>
      </c>
      <c r="D69" t="s">
        <v>16</v>
      </c>
      <c r="E69" t="b">
        <v>1</v>
      </c>
      <c r="F69">
        <v>80789.298036105058</v>
      </c>
      <c r="G69">
        <v>3553.594482421875</v>
      </c>
      <c r="H69">
        <v>68235.703576571366</v>
      </c>
      <c r="I69">
        <v>48</v>
      </c>
    </row>
    <row r="70" spans="1:9" x14ac:dyDescent="0.25">
      <c r="A70" s="4" t="s">
        <v>114</v>
      </c>
      <c r="B70" t="s">
        <v>68</v>
      </c>
      <c r="C70" t="s">
        <v>16</v>
      </c>
      <c r="D70" t="s">
        <v>16</v>
      </c>
      <c r="E70" t="b">
        <v>1</v>
      </c>
      <c r="F70">
        <v>50432.549771868929</v>
      </c>
      <c r="G70">
        <v>2347.35888671875</v>
      </c>
      <c r="H70">
        <v>39085.190984332308</v>
      </c>
      <c r="I70">
        <v>27</v>
      </c>
    </row>
    <row r="71" spans="1:9" x14ac:dyDescent="0.25">
      <c r="A71" s="4" t="s">
        <v>114</v>
      </c>
      <c r="B71" t="s">
        <v>69</v>
      </c>
      <c r="C71" t="s">
        <v>16</v>
      </c>
      <c r="D71" t="s">
        <v>16</v>
      </c>
      <c r="E71" t="b">
        <v>1</v>
      </c>
      <c r="F71">
        <v>150951.34919748077</v>
      </c>
      <c r="G71">
        <v>5867.369140625</v>
      </c>
      <c r="H71">
        <v>136083.98010453949</v>
      </c>
      <c r="I71">
        <v>93</v>
      </c>
    </row>
    <row r="72" spans="1:9" x14ac:dyDescent="0.25">
      <c r="A72" s="4" t="s">
        <v>114</v>
      </c>
      <c r="B72" t="s">
        <v>70</v>
      </c>
      <c r="C72" t="s">
        <v>16</v>
      </c>
      <c r="D72" t="s">
        <v>16</v>
      </c>
      <c r="E72" t="b">
        <v>1</v>
      </c>
      <c r="F72">
        <v>141925.63908680604</v>
      </c>
      <c r="G72">
        <v>5758.1279296875</v>
      </c>
      <c r="H72">
        <v>127167.5112620227</v>
      </c>
      <c r="I72">
        <v>88</v>
      </c>
    </row>
    <row r="73" spans="1:9" x14ac:dyDescent="0.25">
      <c r="A73" s="4" t="s">
        <v>114</v>
      </c>
      <c r="B73" t="s">
        <v>71</v>
      </c>
      <c r="C73" t="s">
        <v>16</v>
      </c>
      <c r="D73" t="s">
        <v>16</v>
      </c>
      <c r="E73" t="b">
        <v>1</v>
      </c>
      <c r="F73">
        <v>134957.1970161323</v>
      </c>
      <c r="G73">
        <v>5680.333984375</v>
      </c>
      <c r="H73">
        <v>120276.8629764442</v>
      </c>
      <c r="I73">
        <v>87</v>
      </c>
    </row>
    <row r="74" spans="1:9" x14ac:dyDescent="0.25">
      <c r="A74" s="4" t="s">
        <v>114</v>
      </c>
      <c r="B74" t="s">
        <v>72</v>
      </c>
      <c r="C74" t="s">
        <v>16</v>
      </c>
      <c r="D74" t="s">
        <v>16</v>
      </c>
      <c r="E74" t="b">
        <v>1</v>
      </c>
      <c r="F74">
        <v>134752.87077555276</v>
      </c>
      <c r="G74">
        <v>5613.8564453125</v>
      </c>
      <c r="H74">
        <v>120139.01418718912</v>
      </c>
      <c r="I74">
        <v>84</v>
      </c>
    </row>
    <row r="75" spans="1:9" x14ac:dyDescent="0.25">
      <c r="A75" s="4" t="s">
        <v>115</v>
      </c>
      <c r="B75" t="s">
        <v>26</v>
      </c>
      <c r="C75" t="s">
        <v>16</v>
      </c>
      <c r="D75" t="s">
        <v>16</v>
      </c>
      <c r="E75" t="b">
        <v>1</v>
      </c>
      <c r="F75">
        <v>13144.440682448865</v>
      </c>
      <c r="G75">
        <v>4989.4228515625</v>
      </c>
      <c r="H75">
        <v>7155.0180683512708</v>
      </c>
      <c r="I75">
        <v>100</v>
      </c>
    </row>
    <row r="76" spans="1:9" x14ac:dyDescent="0.25">
      <c r="A76" s="4" t="s">
        <v>115</v>
      </c>
      <c r="B76" t="s">
        <v>27</v>
      </c>
      <c r="C76" t="s">
        <v>16</v>
      </c>
      <c r="D76" t="s">
        <v>16</v>
      </c>
      <c r="E76" t="b">
        <v>1</v>
      </c>
      <c r="F76">
        <v>10333.350333583916</v>
      </c>
      <c r="G76">
        <v>4375.4267578125</v>
      </c>
      <c r="H76">
        <v>4957.9236549263842</v>
      </c>
      <c r="I76">
        <v>75</v>
      </c>
    </row>
    <row r="77" spans="1:9" x14ac:dyDescent="0.25">
      <c r="A77" s="4" t="s">
        <v>115</v>
      </c>
      <c r="B77" t="s">
        <v>28</v>
      </c>
      <c r="C77" t="s">
        <v>16</v>
      </c>
      <c r="D77" t="s">
        <v>16</v>
      </c>
      <c r="E77" t="b">
        <v>1</v>
      </c>
      <c r="F77">
        <v>7483.7923755512675</v>
      </c>
      <c r="G77">
        <v>3676.64306640625</v>
      </c>
      <c r="H77">
        <v>2807.1492414341405</v>
      </c>
      <c r="I77">
        <v>53</v>
      </c>
    </row>
    <row r="78" spans="1:9" x14ac:dyDescent="0.25">
      <c r="A78" s="4" t="s">
        <v>115</v>
      </c>
      <c r="B78" t="s">
        <v>29</v>
      </c>
      <c r="C78" t="s">
        <v>16</v>
      </c>
      <c r="D78" t="s">
        <v>16</v>
      </c>
      <c r="E78" t="b">
        <v>1</v>
      </c>
      <c r="F78">
        <v>5108.002626362967</v>
      </c>
      <c r="G78">
        <v>2554.077392578125</v>
      </c>
      <c r="H78">
        <v>1553.9252499973052</v>
      </c>
      <c r="I78">
        <v>32</v>
      </c>
    </row>
    <row r="79" spans="1:9" x14ac:dyDescent="0.25">
      <c r="A79" s="4" t="s">
        <v>115</v>
      </c>
      <c r="B79" t="s">
        <v>30</v>
      </c>
      <c r="C79" t="s">
        <v>16</v>
      </c>
      <c r="D79" t="s">
        <v>16</v>
      </c>
      <c r="E79" t="b">
        <v>1</v>
      </c>
      <c r="F79">
        <v>11465.049808175761</v>
      </c>
      <c r="G79">
        <v>4477.9892578125</v>
      </c>
      <c r="H79">
        <v>5987.06044641276</v>
      </c>
      <c r="I79">
        <v>88</v>
      </c>
    </row>
    <row r="80" spans="1:9" x14ac:dyDescent="0.25">
      <c r="A80" s="4" t="s">
        <v>115</v>
      </c>
      <c r="B80" t="s">
        <v>31</v>
      </c>
      <c r="C80" t="s">
        <v>16</v>
      </c>
      <c r="D80" t="s">
        <v>16</v>
      </c>
      <c r="E80" t="b">
        <v>1</v>
      </c>
      <c r="F80">
        <v>9365.6203827135141</v>
      </c>
      <c r="G80">
        <v>3980.81005859375</v>
      </c>
      <c r="H80">
        <v>4384.8103536836679</v>
      </c>
      <c r="I80">
        <v>69</v>
      </c>
    </row>
    <row r="81" spans="1:9" x14ac:dyDescent="0.25">
      <c r="A81" s="4" t="s">
        <v>115</v>
      </c>
      <c r="B81" t="s">
        <v>32</v>
      </c>
      <c r="C81" t="s">
        <v>16</v>
      </c>
      <c r="D81" t="s">
        <v>16</v>
      </c>
      <c r="E81" t="b">
        <v>1</v>
      </c>
      <c r="F81">
        <v>6696.298706706546</v>
      </c>
      <c r="G81">
        <v>3095.283447265625</v>
      </c>
      <c r="H81">
        <v>2601.0151688418614</v>
      </c>
      <c r="I81">
        <v>47</v>
      </c>
    </row>
    <row r="82" spans="1:9" x14ac:dyDescent="0.25">
      <c r="A82" s="4" t="s">
        <v>115</v>
      </c>
      <c r="B82" t="s">
        <v>33</v>
      </c>
      <c r="C82" t="s">
        <v>16</v>
      </c>
      <c r="D82" t="s">
        <v>16</v>
      </c>
      <c r="E82" t="b">
        <v>1</v>
      </c>
      <c r="F82">
        <v>4752.417304421675</v>
      </c>
      <c r="G82">
        <v>2514.502685546875</v>
      </c>
      <c r="H82">
        <v>1237.9146808636303</v>
      </c>
      <c r="I82">
        <v>30</v>
      </c>
    </row>
    <row r="83" spans="1:9" x14ac:dyDescent="0.25">
      <c r="A83" s="4" t="s">
        <v>115</v>
      </c>
      <c r="B83" t="s">
        <v>34</v>
      </c>
      <c r="C83" t="s">
        <v>16</v>
      </c>
      <c r="D83" t="s">
        <v>16</v>
      </c>
      <c r="E83" t="b">
        <v>1</v>
      </c>
      <c r="F83">
        <v>7768.8539024908696</v>
      </c>
      <c r="G83">
        <v>3496.332275390625</v>
      </c>
      <c r="H83">
        <v>3272.5215689261117</v>
      </c>
      <c r="I83">
        <v>54</v>
      </c>
    </row>
    <row r="84" spans="1:9" x14ac:dyDescent="0.25">
      <c r="A84" s="4" t="s">
        <v>115</v>
      </c>
      <c r="B84" t="s">
        <v>35</v>
      </c>
      <c r="C84" t="s">
        <v>16</v>
      </c>
      <c r="D84" t="s">
        <v>16</v>
      </c>
      <c r="E84" t="b">
        <v>1</v>
      </c>
      <c r="F84">
        <v>5646.2573595724934</v>
      </c>
      <c r="G84">
        <v>2907.442626953125</v>
      </c>
      <c r="H84">
        <v>1738.814815589034</v>
      </c>
      <c r="I84">
        <v>40</v>
      </c>
    </row>
    <row r="85" spans="1:9" x14ac:dyDescent="0.25">
      <c r="A85" s="4" t="s">
        <v>115</v>
      </c>
      <c r="B85" t="s">
        <v>36</v>
      </c>
      <c r="C85" t="s">
        <v>16</v>
      </c>
      <c r="D85" t="s">
        <v>16</v>
      </c>
      <c r="E85" t="b">
        <v>1</v>
      </c>
      <c r="F85">
        <v>6578.3061378849588</v>
      </c>
      <c r="G85">
        <v>3142.987548828125</v>
      </c>
      <c r="H85">
        <v>2435.3185156239115</v>
      </c>
      <c r="I85">
        <v>47</v>
      </c>
    </row>
    <row r="86" spans="1:9" x14ac:dyDescent="0.25">
      <c r="A86" s="4" t="s">
        <v>115</v>
      </c>
      <c r="B86" t="s">
        <v>37</v>
      </c>
      <c r="C86" t="s">
        <v>16</v>
      </c>
      <c r="D86" t="s">
        <v>16</v>
      </c>
      <c r="E86" t="b">
        <v>1</v>
      </c>
      <c r="F86">
        <v>3811.8088367898436</v>
      </c>
      <c r="G86">
        <v>2302.884765625</v>
      </c>
      <c r="H86">
        <v>508.92406544279748</v>
      </c>
      <c r="I86">
        <v>23</v>
      </c>
    </row>
    <row r="87" spans="1:9" x14ac:dyDescent="0.25">
      <c r="A87" s="4" t="s">
        <v>116</v>
      </c>
      <c r="B87" t="s">
        <v>103</v>
      </c>
      <c r="C87" t="s">
        <v>16</v>
      </c>
      <c r="D87" t="s">
        <v>16</v>
      </c>
      <c r="E87" t="b">
        <v>1</v>
      </c>
      <c r="F87">
        <v>41887.727150257218</v>
      </c>
      <c r="G87">
        <v>4528.96630859375</v>
      </c>
      <c r="H87">
        <v>36358.760964687455</v>
      </c>
      <c r="I87">
        <v>88</v>
      </c>
    </row>
    <row r="88" spans="1:9" x14ac:dyDescent="0.25">
      <c r="A88" s="4" t="s">
        <v>116</v>
      </c>
      <c r="B88" t="s">
        <v>104</v>
      </c>
      <c r="C88" t="s">
        <v>16</v>
      </c>
      <c r="D88" t="s">
        <v>16</v>
      </c>
      <c r="E88" t="b">
        <v>1</v>
      </c>
      <c r="F88">
        <v>33212.54789593735</v>
      </c>
      <c r="G88">
        <v>4019.426025390625</v>
      </c>
      <c r="H88">
        <v>28193.121757059482</v>
      </c>
      <c r="I88">
        <v>67</v>
      </c>
    </row>
    <row r="89" spans="1:9" x14ac:dyDescent="0.25">
      <c r="A89" s="4" t="s">
        <v>116</v>
      </c>
      <c r="B89" t="s">
        <v>105</v>
      </c>
      <c r="C89" t="s">
        <v>16</v>
      </c>
      <c r="D89" t="s">
        <v>16</v>
      </c>
      <c r="E89" t="b">
        <v>1</v>
      </c>
      <c r="F89">
        <v>19223.05307521758</v>
      </c>
      <c r="G89">
        <v>2834.082763671875</v>
      </c>
      <c r="H89">
        <v>15388.970308684682</v>
      </c>
      <c r="I89">
        <v>39</v>
      </c>
    </row>
    <row r="90" spans="1:9" x14ac:dyDescent="0.25">
      <c r="A90" s="4" t="s">
        <v>116</v>
      </c>
      <c r="B90" t="s">
        <v>106</v>
      </c>
      <c r="C90" t="s">
        <v>16</v>
      </c>
      <c r="D90" t="s">
        <v>16</v>
      </c>
      <c r="E90" t="b">
        <v>1</v>
      </c>
      <c r="F90">
        <v>12109.098367871864</v>
      </c>
      <c r="G90">
        <v>2005.6656494140625</v>
      </c>
      <c r="H90">
        <v>9103.4327041526867</v>
      </c>
      <c r="I90">
        <v>24</v>
      </c>
    </row>
    <row r="91" spans="1:9" x14ac:dyDescent="0.25">
      <c r="A91" s="4" t="s">
        <v>116</v>
      </c>
      <c r="B91" t="s">
        <v>107</v>
      </c>
      <c r="C91" t="s">
        <v>16</v>
      </c>
      <c r="D91" t="s">
        <v>16</v>
      </c>
      <c r="E91" t="b">
        <v>1</v>
      </c>
      <c r="F91">
        <v>33549.81618176082</v>
      </c>
      <c r="G91">
        <v>4133.57373046875</v>
      </c>
      <c r="H91">
        <v>28416.242492300069</v>
      </c>
      <c r="I91">
        <v>73</v>
      </c>
    </row>
    <row r="92" spans="1:9" x14ac:dyDescent="0.25">
      <c r="A92" s="4" t="s">
        <v>116</v>
      </c>
      <c r="B92" t="s">
        <v>108</v>
      </c>
      <c r="C92" t="s">
        <v>16</v>
      </c>
      <c r="D92" t="s">
        <v>16</v>
      </c>
      <c r="E92" t="b">
        <v>1</v>
      </c>
      <c r="F92">
        <v>26966.70275498601</v>
      </c>
      <c r="G92">
        <v>3686.330322265625</v>
      </c>
      <c r="H92">
        <v>22280.372460376941</v>
      </c>
      <c r="I92">
        <v>58</v>
      </c>
    </row>
    <row r="93" spans="1:9" x14ac:dyDescent="0.25">
      <c r="A93" s="4" t="s">
        <v>116</v>
      </c>
      <c r="B93" t="s">
        <v>109</v>
      </c>
      <c r="C93" t="s">
        <v>16</v>
      </c>
      <c r="D93" t="s">
        <v>16</v>
      </c>
      <c r="E93" t="b">
        <v>1</v>
      </c>
      <c r="F93">
        <v>13702.896421738791</v>
      </c>
      <c r="G93">
        <v>2794.754638671875</v>
      </c>
      <c r="H93">
        <v>9908.1416962825533</v>
      </c>
      <c r="I93">
        <v>31</v>
      </c>
    </row>
    <row r="94" spans="1:9" x14ac:dyDescent="0.25">
      <c r="A94" s="4" t="s">
        <v>116</v>
      </c>
      <c r="B94" t="s">
        <v>110</v>
      </c>
      <c r="C94" t="s">
        <v>16</v>
      </c>
      <c r="D94" t="s">
        <v>16</v>
      </c>
      <c r="E94" t="b">
        <v>1</v>
      </c>
      <c r="F94">
        <v>9804.2030042614806</v>
      </c>
      <c r="G94">
        <v>1833.369873046875</v>
      </c>
      <c r="H94">
        <v>6970.8331016507018</v>
      </c>
      <c r="I94">
        <v>22</v>
      </c>
    </row>
    <row r="95" spans="1:9" x14ac:dyDescent="0.25">
      <c r="A95" s="4" t="s">
        <v>116</v>
      </c>
      <c r="B95" t="s">
        <v>111</v>
      </c>
      <c r="C95" t="s">
        <v>16</v>
      </c>
      <c r="D95" t="s">
        <v>16</v>
      </c>
      <c r="E95" t="b">
        <v>1</v>
      </c>
      <c r="F95">
        <v>23646.861096312281</v>
      </c>
      <c r="G95">
        <v>3564.274169921875</v>
      </c>
      <c r="H95">
        <v>19082.586810042139</v>
      </c>
      <c r="I95">
        <v>53</v>
      </c>
    </row>
    <row r="96" spans="1:9" x14ac:dyDescent="0.25">
      <c r="A96" s="4" t="s">
        <v>116</v>
      </c>
      <c r="B96" t="s">
        <v>112</v>
      </c>
      <c r="C96" t="s">
        <v>16</v>
      </c>
      <c r="D96" t="s">
        <v>16</v>
      </c>
      <c r="E96" t="b">
        <v>1</v>
      </c>
      <c r="F96">
        <v>22713.245326697306</v>
      </c>
      <c r="G96">
        <v>3501.93017578125</v>
      </c>
      <c r="H96">
        <v>18211.315252959208</v>
      </c>
      <c r="I96">
        <v>48</v>
      </c>
    </row>
    <row r="97" spans="1:9" x14ac:dyDescent="0.25">
      <c r="A97" s="4" t="s">
        <v>116</v>
      </c>
      <c r="B97" t="s">
        <v>113</v>
      </c>
      <c r="C97" t="s">
        <v>16</v>
      </c>
      <c r="D97" t="s">
        <v>16</v>
      </c>
      <c r="E97" t="b">
        <v>1</v>
      </c>
      <c r="F97">
        <v>20239.838749953538</v>
      </c>
      <c r="G97">
        <v>3226.399658203125</v>
      </c>
      <c r="H97">
        <v>16013.438990660934</v>
      </c>
      <c r="I97">
        <v>50</v>
      </c>
    </row>
    <row r="98" spans="1:9" x14ac:dyDescent="0.25">
      <c r="A98" s="4" t="s">
        <v>24</v>
      </c>
      <c r="B98" t="s">
        <v>25</v>
      </c>
      <c r="C98" t="s">
        <v>16</v>
      </c>
      <c r="D98" t="s">
        <v>16</v>
      </c>
      <c r="E98" t="b">
        <v>1</v>
      </c>
      <c r="F98">
        <v>12648.183865416853</v>
      </c>
      <c r="G98">
        <v>5864.61669921875</v>
      </c>
      <c r="H98">
        <v>5783.567032683698</v>
      </c>
      <c r="I98">
        <v>89</v>
      </c>
    </row>
    <row r="99" spans="1:9" x14ac:dyDescent="0.25">
      <c r="A99" s="4" t="s">
        <v>24</v>
      </c>
      <c r="B99" t="s">
        <v>47</v>
      </c>
      <c r="C99" t="s">
        <v>16</v>
      </c>
      <c r="D99" t="s">
        <v>16</v>
      </c>
      <c r="E99" t="b">
        <v>1</v>
      </c>
      <c r="F99">
        <v>10100.209779858485</v>
      </c>
      <c r="G99">
        <v>4914.96484375</v>
      </c>
      <c r="H99">
        <v>4185.2451001404679</v>
      </c>
      <c r="I99">
        <v>68</v>
      </c>
    </row>
    <row r="100" spans="1:9" x14ac:dyDescent="0.25">
      <c r="A100" s="4" t="s">
        <v>24</v>
      </c>
      <c r="B100" t="s">
        <v>48</v>
      </c>
      <c r="C100" t="s">
        <v>16</v>
      </c>
      <c r="D100" t="s">
        <v>16</v>
      </c>
      <c r="E100" t="b">
        <v>1</v>
      </c>
      <c r="F100">
        <v>7484.0017438030081</v>
      </c>
      <c r="G100">
        <v>4097.43994140625</v>
      </c>
      <c r="H100">
        <v>2386.5617680644832</v>
      </c>
      <c r="I100">
        <v>48</v>
      </c>
    </row>
    <row r="101" spans="1:9" x14ac:dyDescent="0.25">
      <c r="A101" s="4" t="s">
        <v>24</v>
      </c>
      <c r="B101" t="s">
        <v>49</v>
      </c>
      <c r="C101" t="s">
        <v>16</v>
      </c>
      <c r="D101" t="s">
        <v>16</v>
      </c>
      <c r="E101" t="b">
        <v>1</v>
      </c>
      <c r="F101">
        <v>4823.0463627706431</v>
      </c>
      <c r="G101">
        <v>3099.314697265625</v>
      </c>
      <c r="H101">
        <v>723.73176087244963</v>
      </c>
      <c r="I101">
        <v>29</v>
      </c>
    </row>
    <row r="102" spans="1:9" x14ac:dyDescent="0.25">
      <c r="A102" s="4" t="s">
        <v>24</v>
      </c>
      <c r="B102" t="s">
        <v>50</v>
      </c>
      <c r="C102" t="s">
        <v>16</v>
      </c>
      <c r="D102" t="s">
        <v>16</v>
      </c>
      <c r="E102" t="b">
        <v>1</v>
      </c>
      <c r="F102">
        <v>10177.836303832793</v>
      </c>
      <c r="G102">
        <v>4991.072265625</v>
      </c>
      <c r="H102">
        <v>4186.7638417508842</v>
      </c>
      <c r="I102">
        <v>69</v>
      </c>
    </row>
    <row r="103" spans="1:9" x14ac:dyDescent="0.25">
      <c r="A103" s="4" t="s">
        <v>24</v>
      </c>
      <c r="B103" t="s">
        <v>51</v>
      </c>
      <c r="C103" t="s">
        <v>16</v>
      </c>
      <c r="D103" t="s">
        <v>16</v>
      </c>
      <c r="E103" t="b">
        <v>1</v>
      </c>
      <c r="F103">
        <v>8174.8354800152993</v>
      </c>
      <c r="G103">
        <v>4260.51171875</v>
      </c>
      <c r="H103">
        <v>2914.3239710736489</v>
      </c>
      <c r="I103">
        <v>51</v>
      </c>
    </row>
    <row r="104" spans="1:9" x14ac:dyDescent="0.25">
      <c r="A104" s="4" t="s">
        <v>24</v>
      </c>
      <c r="B104" t="s">
        <v>52</v>
      </c>
      <c r="C104" t="s">
        <v>16</v>
      </c>
      <c r="D104" t="s">
        <v>16</v>
      </c>
      <c r="E104" t="b">
        <v>1</v>
      </c>
      <c r="F104">
        <v>5278.4358225614533</v>
      </c>
      <c r="G104">
        <v>3321.34814453125</v>
      </c>
      <c r="H104">
        <v>957.08762462444122</v>
      </c>
      <c r="I104">
        <v>31</v>
      </c>
    </row>
    <row r="105" spans="1:9" x14ac:dyDescent="0.25">
      <c r="A105" s="4" t="s">
        <v>24</v>
      </c>
      <c r="B105" t="s">
        <v>53</v>
      </c>
      <c r="C105" t="s">
        <v>16</v>
      </c>
      <c r="D105" t="s">
        <v>16</v>
      </c>
      <c r="E105" t="b">
        <v>1</v>
      </c>
      <c r="F105">
        <v>4514.4998990482536</v>
      </c>
      <c r="G105">
        <v>2839.48681640625</v>
      </c>
      <c r="H105">
        <v>675.01301016275522</v>
      </c>
      <c r="I105">
        <v>27</v>
      </c>
    </row>
    <row r="106" spans="1:9" x14ac:dyDescent="0.25">
      <c r="A106" s="4" t="s">
        <v>117</v>
      </c>
      <c r="B106" t="s">
        <v>73</v>
      </c>
      <c r="C106" t="s">
        <v>16</v>
      </c>
      <c r="D106" t="s">
        <v>16</v>
      </c>
      <c r="E106" t="b">
        <v>1</v>
      </c>
      <c r="F106">
        <v>39941.211022935793</v>
      </c>
      <c r="G106">
        <v>6134.009765625</v>
      </c>
      <c r="H106">
        <v>32807.201161943362</v>
      </c>
      <c r="I106">
        <v>84</v>
      </c>
    </row>
    <row r="107" spans="1:9" x14ac:dyDescent="0.25">
      <c r="A107" s="4" t="s">
        <v>117</v>
      </c>
      <c r="B107" t="s">
        <v>74</v>
      </c>
      <c r="C107" t="s">
        <v>16</v>
      </c>
      <c r="D107" t="s">
        <v>16</v>
      </c>
      <c r="E107" t="b">
        <v>1</v>
      </c>
      <c r="F107">
        <v>28848.524727950768</v>
      </c>
      <c r="G107">
        <v>4779.4033203125</v>
      </c>
      <c r="H107">
        <v>23069.121358047203</v>
      </c>
      <c r="I107">
        <v>60</v>
      </c>
    </row>
    <row r="108" spans="1:9" x14ac:dyDescent="0.25">
      <c r="A108" s="4" t="s">
        <v>117</v>
      </c>
      <c r="B108" t="s">
        <v>75</v>
      </c>
      <c r="C108" t="s">
        <v>16</v>
      </c>
      <c r="D108" t="s">
        <v>16</v>
      </c>
      <c r="E108" t="b">
        <v>1</v>
      </c>
      <c r="F108">
        <v>20355.490173486302</v>
      </c>
      <c r="G108">
        <v>3600.70068359375</v>
      </c>
      <c r="H108">
        <v>15754.789451745577</v>
      </c>
      <c r="I108">
        <v>40</v>
      </c>
    </row>
    <row r="109" spans="1:9" x14ac:dyDescent="0.25">
      <c r="A109" s="4" t="s">
        <v>117</v>
      </c>
      <c r="B109" t="s">
        <v>76</v>
      </c>
      <c r="C109" t="s">
        <v>16</v>
      </c>
      <c r="D109" t="s">
        <v>16</v>
      </c>
      <c r="E109" t="b">
        <v>1</v>
      </c>
      <c r="F109">
        <v>12663.495627051392</v>
      </c>
      <c r="G109">
        <v>2330.321533203125</v>
      </c>
      <c r="H109">
        <v>9333.1739946661382</v>
      </c>
      <c r="I109">
        <v>27</v>
      </c>
    </row>
    <row r="110" spans="1:9" x14ac:dyDescent="0.25">
      <c r="A110" s="4" t="s">
        <v>117</v>
      </c>
      <c r="B110" t="s">
        <v>77</v>
      </c>
      <c r="C110" t="s">
        <v>16</v>
      </c>
      <c r="D110" t="s">
        <v>16</v>
      </c>
      <c r="E110" t="b">
        <v>1</v>
      </c>
      <c r="F110">
        <v>35524.720269486643</v>
      </c>
      <c r="G110">
        <v>5382.1513671875</v>
      </c>
      <c r="H110">
        <v>29142.568835541944</v>
      </c>
      <c r="I110">
        <v>78</v>
      </c>
    </row>
    <row r="111" spans="1:9" x14ac:dyDescent="0.25">
      <c r="A111" s="4" t="s">
        <v>117</v>
      </c>
      <c r="B111" t="s">
        <v>78</v>
      </c>
      <c r="C111" t="s">
        <v>16</v>
      </c>
      <c r="D111" t="s">
        <v>16</v>
      </c>
      <c r="E111" t="b">
        <v>1</v>
      </c>
      <c r="F111">
        <v>30549.095516224534</v>
      </c>
      <c r="G111">
        <v>5158.5654296875</v>
      </c>
      <c r="H111">
        <v>24390.53009225908</v>
      </c>
      <c r="I111">
        <v>63</v>
      </c>
    </row>
    <row r="112" spans="1:9" x14ac:dyDescent="0.25">
      <c r="A112" s="4" t="s">
        <v>117</v>
      </c>
      <c r="B112" t="s">
        <v>79</v>
      </c>
      <c r="C112" t="s">
        <v>16</v>
      </c>
      <c r="D112" t="s">
        <v>16</v>
      </c>
      <c r="E112" t="b">
        <v>1</v>
      </c>
      <c r="F112">
        <v>24549.136666493185</v>
      </c>
      <c r="G112">
        <v>4877.677734375</v>
      </c>
      <c r="H112">
        <v>18671.458831028707</v>
      </c>
      <c r="I112">
        <v>56</v>
      </c>
    </row>
    <row r="113" spans="1:9" x14ac:dyDescent="0.25">
      <c r="A113" s="4" t="s">
        <v>117</v>
      </c>
      <c r="B113" t="s">
        <v>80</v>
      </c>
      <c r="C113" t="s">
        <v>16</v>
      </c>
      <c r="D113" t="s">
        <v>16</v>
      </c>
      <c r="E113" t="b">
        <v>1</v>
      </c>
      <c r="F113">
        <v>16778.018826505358</v>
      </c>
      <c r="G113">
        <v>3939.54443359375</v>
      </c>
      <c r="H113">
        <v>11838.474310895619</v>
      </c>
      <c r="I113">
        <v>41</v>
      </c>
    </row>
    <row r="114" spans="1:9" x14ac:dyDescent="0.25">
      <c r="A114" s="5" t="s">
        <v>102</v>
      </c>
      <c r="B114" t="s">
        <v>38</v>
      </c>
      <c r="C114" t="s">
        <v>8</v>
      </c>
      <c r="D114" t="s">
        <v>8</v>
      </c>
      <c r="E114" t="b">
        <v>1</v>
      </c>
      <c r="F114">
        <v>17163.046878062691</v>
      </c>
      <c r="G114">
        <v>3120.250732421875</v>
      </c>
      <c r="H114">
        <v>5042.7960464586849</v>
      </c>
      <c r="I114">
        <v>21</v>
      </c>
    </row>
    <row r="115" spans="1:9" x14ac:dyDescent="0.25">
      <c r="A115" s="5" t="s">
        <v>102</v>
      </c>
      <c r="B115" t="s">
        <v>39</v>
      </c>
      <c r="C115" t="s">
        <v>8</v>
      </c>
      <c r="D115" t="s">
        <v>8</v>
      </c>
      <c r="E115" t="b">
        <v>1</v>
      </c>
      <c r="F115">
        <v>15730.633045616451</v>
      </c>
      <c r="G115">
        <v>3145.373291015625</v>
      </c>
      <c r="H115">
        <v>3585.2597240832483</v>
      </c>
      <c r="I115">
        <v>19</v>
      </c>
    </row>
    <row r="116" spans="1:9" x14ac:dyDescent="0.25">
      <c r="A116" s="5" t="s">
        <v>102</v>
      </c>
      <c r="B116" t="s">
        <v>41</v>
      </c>
      <c r="C116" t="s">
        <v>8</v>
      </c>
      <c r="D116" t="s">
        <v>8</v>
      </c>
      <c r="E116" t="b">
        <v>1</v>
      </c>
      <c r="F116">
        <v>15219.984791541536</v>
      </c>
      <c r="G116">
        <v>2708.929443359375</v>
      </c>
      <c r="H116">
        <v>3511.0554530863355</v>
      </c>
      <c r="I116">
        <v>19</v>
      </c>
    </row>
    <row r="117" spans="1:9" x14ac:dyDescent="0.25">
      <c r="A117" s="5" t="s">
        <v>102</v>
      </c>
      <c r="B117" t="s">
        <v>42</v>
      </c>
      <c r="C117" t="s">
        <v>8</v>
      </c>
      <c r="D117" t="s">
        <v>8</v>
      </c>
      <c r="E117" t="b">
        <v>1</v>
      </c>
      <c r="F117">
        <v>14032.696022399492</v>
      </c>
      <c r="G117">
        <v>2008.2159423828125</v>
      </c>
      <c r="H117">
        <v>3024.4800800166795</v>
      </c>
      <c r="I117">
        <v>16</v>
      </c>
    </row>
    <row r="118" spans="1:9" x14ac:dyDescent="0.25">
      <c r="A118" s="5" t="s">
        <v>102</v>
      </c>
      <c r="B118" t="s">
        <v>40</v>
      </c>
      <c r="C118" t="s">
        <v>8</v>
      </c>
      <c r="D118" t="s">
        <v>8</v>
      </c>
      <c r="E118" t="b">
        <v>1</v>
      </c>
      <c r="F118">
        <v>15612.790191803353</v>
      </c>
      <c r="G118">
        <v>3228.932861328125</v>
      </c>
      <c r="H118">
        <v>3383.8572770694655</v>
      </c>
      <c r="I118">
        <v>18</v>
      </c>
    </row>
    <row r="119" spans="1:9" x14ac:dyDescent="0.25">
      <c r="A119" s="5" t="s">
        <v>102</v>
      </c>
      <c r="B119" t="s">
        <v>43</v>
      </c>
      <c r="C119" t="s">
        <v>8</v>
      </c>
      <c r="D119" t="s">
        <v>8</v>
      </c>
      <c r="E119" t="b">
        <v>1</v>
      </c>
      <c r="F119">
        <v>15803.195043409134</v>
      </c>
      <c r="G119">
        <v>3282.5771484375</v>
      </c>
      <c r="H119">
        <v>3520.6178415658715</v>
      </c>
      <c r="I119">
        <v>18</v>
      </c>
    </row>
    <row r="120" spans="1:9" x14ac:dyDescent="0.25">
      <c r="A120" s="5" t="s">
        <v>102</v>
      </c>
      <c r="B120" t="s">
        <v>44</v>
      </c>
      <c r="C120" t="s">
        <v>8</v>
      </c>
      <c r="D120" t="s">
        <v>8</v>
      </c>
      <c r="E120" t="b">
        <v>1</v>
      </c>
      <c r="F120">
        <v>15189.397011274348</v>
      </c>
      <c r="G120">
        <v>3132.698974609375</v>
      </c>
      <c r="H120">
        <v>3056.6980366649736</v>
      </c>
      <c r="I120">
        <v>17</v>
      </c>
    </row>
    <row r="121" spans="1:9" x14ac:dyDescent="0.25">
      <c r="A121" s="5" t="s">
        <v>102</v>
      </c>
      <c r="B121" t="s">
        <v>45</v>
      </c>
      <c r="C121" t="s">
        <v>8</v>
      </c>
      <c r="D121" t="s">
        <v>8</v>
      </c>
      <c r="E121" t="b">
        <v>1</v>
      </c>
      <c r="F121">
        <v>13418.948248039849</v>
      </c>
      <c r="G121">
        <v>2930.08056640625</v>
      </c>
      <c r="H121">
        <v>1488.8676282278368</v>
      </c>
      <c r="I121">
        <v>14</v>
      </c>
    </row>
    <row r="122" spans="1:9" x14ac:dyDescent="0.25">
      <c r="A122" s="5" t="s">
        <v>102</v>
      </c>
      <c r="B122" t="s">
        <v>46</v>
      </c>
      <c r="C122" t="s">
        <v>8</v>
      </c>
      <c r="D122" t="s">
        <v>8</v>
      </c>
      <c r="E122" t="b">
        <v>1</v>
      </c>
      <c r="F122">
        <v>12780.19860016914</v>
      </c>
      <c r="G122">
        <v>2971.502197265625</v>
      </c>
      <c r="H122">
        <v>808.69651734443255</v>
      </c>
      <c r="I122">
        <v>12</v>
      </c>
    </row>
    <row r="123" spans="1:9" x14ac:dyDescent="0.25">
      <c r="A123" s="5" t="s">
        <v>114</v>
      </c>
      <c r="B123" t="s">
        <v>65</v>
      </c>
      <c r="C123" t="s">
        <v>8</v>
      </c>
      <c r="D123" t="s">
        <v>8</v>
      </c>
      <c r="E123" t="b">
        <v>1</v>
      </c>
      <c r="F123">
        <v>39397.295472867336</v>
      </c>
      <c r="G123">
        <v>3413.544677734375</v>
      </c>
      <c r="H123">
        <v>26983.750852353423</v>
      </c>
      <c r="I123">
        <v>20</v>
      </c>
    </row>
    <row r="124" spans="1:9" x14ac:dyDescent="0.25">
      <c r="A124" s="5" t="s">
        <v>114</v>
      </c>
      <c r="B124" t="s">
        <v>66</v>
      </c>
      <c r="C124" t="s">
        <v>8</v>
      </c>
      <c r="D124" t="s">
        <v>8</v>
      </c>
      <c r="E124" t="b">
        <v>1</v>
      </c>
      <c r="F124">
        <v>34351.592095072592</v>
      </c>
      <c r="G124">
        <v>2951.28076171875</v>
      </c>
      <c r="H124">
        <v>22400.311245615805</v>
      </c>
      <c r="I124">
        <v>17</v>
      </c>
    </row>
    <row r="125" spans="1:9" x14ac:dyDescent="0.25">
      <c r="A125" s="5" t="s">
        <v>114</v>
      </c>
      <c r="B125" t="s">
        <v>67</v>
      </c>
      <c r="C125" t="s">
        <v>8</v>
      </c>
      <c r="D125" t="s">
        <v>8</v>
      </c>
      <c r="E125" t="b">
        <v>1</v>
      </c>
      <c r="F125">
        <v>29813.214195085238</v>
      </c>
      <c r="G125">
        <v>2392.760986328125</v>
      </c>
      <c r="H125">
        <v>18420.453113389682</v>
      </c>
      <c r="I125">
        <v>14</v>
      </c>
    </row>
    <row r="126" spans="1:9" x14ac:dyDescent="0.25">
      <c r="A126" s="5" t="s">
        <v>114</v>
      </c>
      <c r="B126" t="s">
        <v>68</v>
      </c>
      <c r="C126" t="s">
        <v>8</v>
      </c>
      <c r="D126" t="s">
        <v>8</v>
      </c>
      <c r="E126" t="b">
        <v>1</v>
      </c>
      <c r="F126">
        <v>24698.350276071182</v>
      </c>
      <c r="G126">
        <v>1774.611083984375</v>
      </c>
      <c r="H126">
        <v>13923.739253121963</v>
      </c>
      <c r="I126">
        <v>11</v>
      </c>
    </row>
    <row r="127" spans="1:9" x14ac:dyDescent="0.25">
      <c r="A127" s="5" t="s">
        <v>114</v>
      </c>
      <c r="B127" t="s">
        <v>69</v>
      </c>
      <c r="C127" t="s">
        <v>8</v>
      </c>
      <c r="D127" t="s">
        <v>8</v>
      </c>
      <c r="E127" t="b">
        <v>1</v>
      </c>
      <c r="F127">
        <v>25953.202975166882</v>
      </c>
      <c r="G127">
        <v>2405.41748046875</v>
      </c>
      <c r="H127">
        <v>14547.785616768444</v>
      </c>
      <c r="I127">
        <v>12</v>
      </c>
    </row>
    <row r="128" spans="1:9" x14ac:dyDescent="0.25">
      <c r="A128" s="5" t="s">
        <v>114</v>
      </c>
      <c r="B128" t="s">
        <v>70</v>
      </c>
      <c r="C128" t="s">
        <v>8</v>
      </c>
      <c r="D128" t="s">
        <v>8</v>
      </c>
      <c r="E128" t="b">
        <v>1</v>
      </c>
      <c r="F128">
        <v>21981.332836870333</v>
      </c>
      <c r="G128">
        <v>2031.78173828125</v>
      </c>
      <c r="H128">
        <v>10949.551045183322</v>
      </c>
      <c r="I128">
        <v>10</v>
      </c>
    </row>
    <row r="129" spans="1:9" x14ac:dyDescent="0.25">
      <c r="A129" s="5" t="s">
        <v>114</v>
      </c>
      <c r="B129" t="s">
        <v>71</v>
      </c>
      <c r="C129" t="s">
        <v>8</v>
      </c>
      <c r="D129" t="s">
        <v>8</v>
      </c>
      <c r="E129" t="b">
        <v>1</v>
      </c>
      <c r="F129">
        <v>21661.854991707027</v>
      </c>
      <c r="G129">
        <v>2032.8074951171875</v>
      </c>
      <c r="H129">
        <v>10629.047488960447</v>
      </c>
      <c r="I129">
        <v>11</v>
      </c>
    </row>
    <row r="130" spans="1:9" x14ac:dyDescent="0.25">
      <c r="A130" s="5" t="s">
        <v>114</v>
      </c>
      <c r="B130" t="s">
        <v>72</v>
      </c>
      <c r="C130" t="s">
        <v>8</v>
      </c>
      <c r="D130" t="s">
        <v>8</v>
      </c>
      <c r="E130" t="b">
        <v>1</v>
      </c>
      <c r="F130">
        <v>18343.105454248311</v>
      </c>
      <c r="G130">
        <v>1927.7064208984375</v>
      </c>
      <c r="H130">
        <v>7415.399018091086</v>
      </c>
      <c r="I130">
        <v>8</v>
      </c>
    </row>
    <row r="131" spans="1:9" x14ac:dyDescent="0.25">
      <c r="A131" s="5" t="s">
        <v>115</v>
      </c>
      <c r="B131" t="s">
        <v>26</v>
      </c>
      <c r="C131" t="s">
        <v>8</v>
      </c>
      <c r="D131" t="s">
        <v>8</v>
      </c>
      <c r="E131" t="b">
        <v>1</v>
      </c>
      <c r="F131">
        <v>5697.9896092697836</v>
      </c>
      <c r="G131">
        <v>3144.818115234375</v>
      </c>
      <c r="H131">
        <v>1553.1714425369953</v>
      </c>
      <c r="I131">
        <v>34</v>
      </c>
    </row>
    <row r="132" spans="1:9" x14ac:dyDescent="0.25">
      <c r="A132" s="5" t="s">
        <v>115</v>
      </c>
      <c r="B132" t="s">
        <v>27</v>
      </c>
      <c r="C132" t="s">
        <v>8</v>
      </c>
      <c r="D132" t="s">
        <v>8</v>
      </c>
      <c r="E132" t="b">
        <v>1</v>
      </c>
      <c r="F132">
        <v>5660.0800310993982</v>
      </c>
      <c r="G132">
        <v>3028.812744140625</v>
      </c>
      <c r="H132">
        <v>1631.2672640705894</v>
      </c>
      <c r="I132">
        <v>32</v>
      </c>
    </row>
    <row r="133" spans="1:9" x14ac:dyDescent="0.25">
      <c r="A133" s="5" t="s">
        <v>115</v>
      </c>
      <c r="B133" t="s">
        <v>28</v>
      </c>
      <c r="C133" t="s">
        <v>8</v>
      </c>
      <c r="D133" t="s">
        <v>8</v>
      </c>
      <c r="E133" t="b">
        <v>1</v>
      </c>
      <c r="F133">
        <v>5100.5341211661307</v>
      </c>
      <c r="G133">
        <v>2628.7880859375</v>
      </c>
      <c r="H133">
        <v>1471.7460886343927</v>
      </c>
      <c r="I133">
        <v>27</v>
      </c>
    </row>
    <row r="134" spans="1:9" x14ac:dyDescent="0.25">
      <c r="A134" s="5" t="s">
        <v>115</v>
      </c>
      <c r="B134" t="s">
        <v>29</v>
      </c>
      <c r="C134" t="s">
        <v>8</v>
      </c>
      <c r="D134" t="s">
        <v>8</v>
      </c>
      <c r="E134" t="b">
        <v>1</v>
      </c>
      <c r="F134">
        <v>4177.7577952024621</v>
      </c>
      <c r="G134">
        <v>2282.5693359375</v>
      </c>
      <c r="H134">
        <v>895.18839346143398</v>
      </c>
      <c r="I134">
        <v>21</v>
      </c>
    </row>
    <row r="135" spans="1:9" x14ac:dyDescent="0.25">
      <c r="A135" s="5" t="s">
        <v>115</v>
      </c>
      <c r="B135" t="s">
        <v>30</v>
      </c>
      <c r="C135" t="s">
        <v>8</v>
      </c>
      <c r="D135" t="s">
        <v>8</v>
      </c>
      <c r="E135" t="b">
        <v>1</v>
      </c>
      <c r="F135">
        <v>4351.2731781781476</v>
      </c>
      <c r="G135">
        <v>2620.946044921875</v>
      </c>
      <c r="H135">
        <v>730.32707985051104</v>
      </c>
      <c r="I135">
        <v>25</v>
      </c>
    </row>
    <row r="136" spans="1:9" x14ac:dyDescent="0.25">
      <c r="A136" s="5" t="s">
        <v>115</v>
      </c>
      <c r="B136" t="s">
        <v>31</v>
      </c>
      <c r="C136" t="s">
        <v>8</v>
      </c>
      <c r="D136" t="s">
        <v>8</v>
      </c>
      <c r="E136" t="b">
        <v>1</v>
      </c>
      <c r="F136">
        <v>4814.651803110547</v>
      </c>
      <c r="G136">
        <v>2853.76123046875</v>
      </c>
      <c r="H136">
        <v>960.89055356831091</v>
      </c>
      <c r="I136">
        <v>26</v>
      </c>
    </row>
    <row r="137" spans="1:9" x14ac:dyDescent="0.25">
      <c r="A137" s="5" t="s">
        <v>115</v>
      </c>
      <c r="B137" t="s">
        <v>32</v>
      </c>
      <c r="C137" t="s">
        <v>8</v>
      </c>
      <c r="D137" t="s">
        <v>8</v>
      </c>
      <c r="E137" t="b">
        <v>1</v>
      </c>
      <c r="F137">
        <v>4480.5555807037526</v>
      </c>
      <c r="G137">
        <v>2456.408203125</v>
      </c>
      <c r="H137">
        <v>1024.1474004669365</v>
      </c>
      <c r="I137">
        <v>23</v>
      </c>
    </row>
    <row r="138" spans="1:9" x14ac:dyDescent="0.25">
      <c r="A138" s="5" t="s">
        <v>115</v>
      </c>
      <c r="B138" t="s">
        <v>33</v>
      </c>
      <c r="C138" t="s">
        <v>8</v>
      </c>
      <c r="D138" t="s">
        <v>8</v>
      </c>
      <c r="E138" t="b">
        <v>1</v>
      </c>
      <c r="F138">
        <v>3628.1220149080696</v>
      </c>
      <c r="G138">
        <v>2009.8758544921875</v>
      </c>
      <c r="H138">
        <v>618.2461909334603</v>
      </c>
      <c r="I138">
        <v>18</v>
      </c>
    </row>
    <row r="139" spans="1:9" x14ac:dyDescent="0.25">
      <c r="A139" s="5" t="s">
        <v>115</v>
      </c>
      <c r="B139" t="s">
        <v>34</v>
      </c>
      <c r="C139" t="s">
        <v>8</v>
      </c>
      <c r="D139" t="s">
        <v>8</v>
      </c>
      <c r="E139" t="b">
        <v>1</v>
      </c>
      <c r="F139">
        <v>4325.5977571231297</v>
      </c>
      <c r="G139">
        <v>2771.928466796875</v>
      </c>
      <c r="H139">
        <v>553.66924454988748</v>
      </c>
      <c r="I139">
        <v>23</v>
      </c>
    </row>
    <row r="140" spans="1:9" x14ac:dyDescent="0.25">
      <c r="A140" s="5" t="s">
        <v>115</v>
      </c>
      <c r="B140" t="s">
        <v>35</v>
      </c>
      <c r="C140" t="s">
        <v>8</v>
      </c>
      <c r="D140" t="s">
        <v>8</v>
      </c>
      <c r="E140" t="b">
        <v>1</v>
      </c>
      <c r="F140">
        <v>4796.5912540913314</v>
      </c>
      <c r="G140">
        <v>2945.4853515625</v>
      </c>
      <c r="H140">
        <v>851.10589871413379</v>
      </c>
      <c r="I140">
        <v>23</v>
      </c>
    </row>
    <row r="141" spans="1:9" x14ac:dyDescent="0.25">
      <c r="A141" s="5" t="s">
        <v>115</v>
      </c>
      <c r="B141" t="s">
        <v>36</v>
      </c>
      <c r="C141" t="s">
        <v>8</v>
      </c>
      <c r="D141" t="s">
        <v>8</v>
      </c>
      <c r="E141" t="b">
        <v>1</v>
      </c>
      <c r="F141">
        <v>5112.0279221585351</v>
      </c>
      <c r="G141">
        <v>3001.7255859375</v>
      </c>
      <c r="H141">
        <v>1110.3023743680073</v>
      </c>
      <c r="I141">
        <v>25</v>
      </c>
    </row>
    <row r="142" spans="1:9" x14ac:dyDescent="0.25">
      <c r="A142" s="5" t="s">
        <v>115</v>
      </c>
      <c r="B142" t="s">
        <v>37</v>
      </c>
      <c r="C142" t="s">
        <v>8</v>
      </c>
      <c r="D142" t="s">
        <v>8</v>
      </c>
      <c r="E142" t="b">
        <v>1</v>
      </c>
      <c r="F142">
        <v>4167.6929293577159</v>
      </c>
      <c r="G142">
        <v>2719.22900390625</v>
      </c>
      <c r="H142">
        <v>448.4639635984388</v>
      </c>
      <c r="I142">
        <v>19</v>
      </c>
    </row>
    <row r="143" spans="1:9" x14ac:dyDescent="0.25">
      <c r="A143" s="5" t="s">
        <v>116</v>
      </c>
      <c r="B143" t="s">
        <v>103</v>
      </c>
      <c r="C143" t="s">
        <v>8</v>
      </c>
      <c r="D143" t="s">
        <v>8</v>
      </c>
      <c r="E143" t="b">
        <v>1</v>
      </c>
      <c r="F143">
        <v>7079.881191759192</v>
      </c>
      <c r="G143">
        <v>3311.556640625</v>
      </c>
      <c r="H143">
        <v>2768.3245053578248</v>
      </c>
      <c r="I143">
        <v>11</v>
      </c>
    </row>
    <row r="144" spans="1:9" x14ac:dyDescent="0.25">
      <c r="A144" s="5" t="s">
        <v>116</v>
      </c>
      <c r="B144" t="s">
        <v>104</v>
      </c>
      <c r="C144" t="s">
        <v>8</v>
      </c>
      <c r="D144" t="s">
        <v>8</v>
      </c>
      <c r="E144" t="b">
        <v>1</v>
      </c>
      <c r="F144">
        <v>6469.4957774995055</v>
      </c>
      <c r="G144">
        <v>2824.638427734375</v>
      </c>
      <c r="H144">
        <v>2644.8573726533136</v>
      </c>
      <c r="I144">
        <v>10</v>
      </c>
    </row>
    <row r="145" spans="1:9" x14ac:dyDescent="0.25">
      <c r="A145" s="5" t="s">
        <v>116</v>
      </c>
      <c r="B145" t="s">
        <v>105</v>
      </c>
      <c r="C145" t="s">
        <v>8</v>
      </c>
      <c r="D145" t="s">
        <v>8</v>
      </c>
      <c r="E145" t="b">
        <v>1</v>
      </c>
      <c r="F145">
        <v>5912.9703324865022</v>
      </c>
      <c r="G145">
        <v>2400.667236328125</v>
      </c>
      <c r="H145">
        <v>2512.3031915258089</v>
      </c>
      <c r="I145">
        <v>9</v>
      </c>
    </row>
    <row r="146" spans="1:9" x14ac:dyDescent="0.25">
      <c r="A146" s="5" t="s">
        <v>116</v>
      </c>
      <c r="B146" t="s">
        <v>106</v>
      </c>
      <c r="C146" t="s">
        <v>8</v>
      </c>
      <c r="D146" t="s">
        <v>8</v>
      </c>
      <c r="E146" t="b">
        <v>1</v>
      </c>
      <c r="F146">
        <v>4469.4023491962953</v>
      </c>
      <c r="G146">
        <v>1626.7498779296875</v>
      </c>
      <c r="H146">
        <v>1842.6524788960021</v>
      </c>
      <c r="I146">
        <v>7</v>
      </c>
    </row>
    <row r="147" spans="1:9" x14ac:dyDescent="0.25">
      <c r="A147" s="5" t="s">
        <v>116</v>
      </c>
      <c r="B147" t="s">
        <v>107</v>
      </c>
      <c r="C147" t="s">
        <v>8</v>
      </c>
      <c r="D147" t="s">
        <v>8</v>
      </c>
      <c r="E147" t="b">
        <v>1</v>
      </c>
      <c r="F147">
        <v>5590.6078774446705</v>
      </c>
      <c r="G147">
        <v>3469.73095703125</v>
      </c>
      <c r="H147">
        <v>1120.8768593782638</v>
      </c>
      <c r="I147">
        <v>8</v>
      </c>
    </row>
    <row r="148" spans="1:9" x14ac:dyDescent="0.25">
      <c r="A148" s="5" t="s">
        <v>116</v>
      </c>
      <c r="B148" t="s">
        <v>108</v>
      </c>
      <c r="C148" t="s">
        <v>8</v>
      </c>
      <c r="D148" t="s">
        <v>8</v>
      </c>
      <c r="E148" t="b">
        <v>1</v>
      </c>
      <c r="F148">
        <v>4611.079936403029</v>
      </c>
      <c r="G148">
        <v>2893.9072265625</v>
      </c>
      <c r="H148">
        <v>717.17270984052925</v>
      </c>
      <c r="I148">
        <v>6</v>
      </c>
    </row>
    <row r="149" spans="1:9" x14ac:dyDescent="0.25">
      <c r="A149" s="5" t="s">
        <v>116</v>
      </c>
      <c r="B149" t="s">
        <v>109</v>
      </c>
      <c r="C149" t="s">
        <v>8</v>
      </c>
      <c r="D149" t="s">
        <v>8</v>
      </c>
      <c r="E149" t="b">
        <v>1</v>
      </c>
      <c r="F149">
        <v>4537.0497509829511</v>
      </c>
      <c r="G149">
        <v>2446.2509765625</v>
      </c>
      <c r="H149">
        <v>1090.7986981265055</v>
      </c>
      <c r="I149">
        <v>6</v>
      </c>
    </row>
    <row r="150" spans="1:9" x14ac:dyDescent="0.25">
      <c r="A150" s="5" t="s">
        <v>116</v>
      </c>
      <c r="B150" t="s">
        <v>110</v>
      </c>
      <c r="C150" t="s">
        <v>8</v>
      </c>
      <c r="D150" t="s">
        <v>8</v>
      </c>
      <c r="E150" t="b">
        <v>1</v>
      </c>
      <c r="F150">
        <v>3322.3900413669735</v>
      </c>
      <c r="G150">
        <v>1549.1591796875</v>
      </c>
      <c r="H150">
        <v>773.23086167947361</v>
      </c>
      <c r="I150">
        <v>5</v>
      </c>
    </row>
    <row r="151" spans="1:9" x14ac:dyDescent="0.25">
      <c r="A151" s="5" t="s">
        <v>116</v>
      </c>
      <c r="B151" t="s">
        <v>111</v>
      </c>
      <c r="C151" t="s">
        <v>8</v>
      </c>
      <c r="D151" t="s">
        <v>8</v>
      </c>
      <c r="E151" t="b">
        <v>1</v>
      </c>
      <c r="F151">
        <v>6230.4685375234112</v>
      </c>
      <c r="G151">
        <v>3471.823486328125</v>
      </c>
      <c r="H151">
        <v>1758.6449768086893</v>
      </c>
      <c r="I151">
        <v>9</v>
      </c>
    </row>
    <row r="152" spans="1:9" x14ac:dyDescent="0.25">
      <c r="A152" s="5" t="s">
        <v>116</v>
      </c>
      <c r="B152" t="s">
        <v>112</v>
      </c>
      <c r="C152" t="s">
        <v>8</v>
      </c>
      <c r="D152" t="s">
        <v>8</v>
      </c>
      <c r="E152" t="b">
        <v>1</v>
      </c>
      <c r="F152">
        <v>6263.3780772298924</v>
      </c>
      <c r="G152">
        <v>3358.8369140625</v>
      </c>
      <c r="H152">
        <v>1904.54120894376</v>
      </c>
      <c r="I152">
        <v>8</v>
      </c>
    </row>
    <row r="153" spans="1:9" x14ac:dyDescent="0.25">
      <c r="A153" s="5" t="s">
        <v>116</v>
      </c>
      <c r="B153" t="s">
        <v>113</v>
      </c>
      <c r="C153" t="s">
        <v>8</v>
      </c>
      <c r="D153" t="s">
        <v>8</v>
      </c>
      <c r="E153" t="b">
        <v>1</v>
      </c>
      <c r="F153">
        <v>4794.0760442816909</v>
      </c>
      <c r="G153">
        <v>3154.370361328125</v>
      </c>
      <c r="H153">
        <v>639.7056524359881</v>
      </c>
      <c r="I153">
        <v>6</v>
      </c>
    </row>
    <row r="154" spans="1:9" x14ac:dyDescent="0.25">
      <c r="A154" s="5" t="s">
        <v>24</v>
      </c>
      <c r="B154" t="s">
        <v>25</v>
      </c>
      <c r="C154" t="s">
        <v>8</v>
      </c>
      <c r="D154" t="s">
        <v>8</v>
      </c>
      <c r="E154" t="b">
        <v>1</v>
      </c>
      <c r="F154">
        <v>4744.4759389229557</v>
      </c>
      <c r="G154">
        <v>2910.462890625</v>
      </c>
      <c r="H154">
        <v>834.01295865256998</v>
      </c>
      <c r="I154">
        <v>25</v>
      </c>
    </row>
    <row r="155" spans="1:9" x14ac:dyDescent="0.25">
      <c r="A155" s="5" t="s">
        <v>24</v>
      </c>
      <c r="B155" t="s">
        <v>47</v>
      </c>
      <c r="C155" t="s">
        <v>8</v>
      </c>
      <c r="D155" t="s">
        <v>8</v>
      </c>
      <c r="E155" t="b">
        <v>1</v>
      </c>
      <c r="F155">
        <v>5702.6221015968513</v>
      </c>
      <c r="G155">
        <v>3459.448486328125</v>
      </c>
      <c r="H155">
        <v>1243.1736553230473</v>
      </c>
      <c r="I155">
        <v>28</v>
      </c>
    </row>
    <row r="156" spans="1:9" x14ac:dyDescent="0.25">
      <c r="A156" s="5" t="s">
        <v>24</v>
      </c>
      <c r="B156" t="s">
        <v>48</v>
      </c>
      <c r="C156" t="s">
        <v>8</v>
      </c>
      <c r="D156" t="s">
        <v>8</v>
      </c>
      <c r="E156" t="b">
        <v>1</v>
      </c>
      <c r="F156">
        <v>5204.5166128828223</v>
      </c>
      <c r="G156">
        <v>3069.75634765625</v>
      </c>
      <c r="H156">
        <v>1134.7603796674903</v>
      </c>
      <c r="I156">
        <v>25</v>
      </c>
    </row>
    <row r="157" spans="1:9" x14ac:dyDescent="0.25">
      <c r="A157" s="5" t="s">
        <v>24</v>
      </c>
      <c r="B157" t="s">
        <v>49</v>
      </c>
      <c r="C157" t="s">
        <v>8</v>
      </c>
      <c r="D157" t="s">
        <v>8</v>
      </c>
      <c r="E157" t="b">
        <v>1</v>
      </c>
      <c r="F157">
        <v>4523.3698442961086</v>
      </c>
      <c r="G157">
        <v>2740.09228515625</v>
      </c>
      <c r="H157">
        <v>783.27762017501459</v>
      </c>
      <c r="I157">
        <v>22</v>
      </c>
    </row>
    <row r="158" spans="1:9" x14ac:dyDescent="0.25">
      <c r="A158" s="5" t="s">
        <v>24</v>
      </c>
      <c r="B158" t="s">
        <v>50</v>
      </c>
      <c r="C158" t="s">
        <v>8</v>
      </c>
      <c r="D158" t="s">
        <v>8</v>
      </c>
      <c r="E158" t="b">
        <v>1</v>
      </c>
      <c r="F158">
        <v>5350.0478762298462</v>
      </c>
      <c r="G158">
        <v>3304.4873046875</v>
      </c>
      <c r="H158">
        <v>1045.5606554656865</v>
      </c>
      <c r="I158">
        <v>26</v>
      </c>
    </row>
    <row r="159" spans="1:9" x14ac:dyDescent="0.25">
      <c r="A159" s="5" t="s">
        <v>24</v>
      </c>
      <c r="B159" t="s">
        <v>51</v>
      </c>
      <c r="C159" t="s">
        <v>8</v>
      </c>
      <c r="D159" t="s">
        <v>8</v>
      </c>
      <c r="E159" t="b">
        <v>1</v>
      </c>
      <c r="F159">
        <v>4091.0241918516485</v>
      </c>
      <c r="G159">
        <v>2721.607421875</v>
      </c>
      <c r="H159">
        <v>369.41678905013492</v>
      </c>
      <c r="I159">
        <v>19</v>
      </c>
    </row>
    <row r="160" spans="1:9" x14ac:dyDescent="0.25">
      <c r="A160" s="5" t="s">
        <v>24</v>
      </c>
      <c r="B160" t="s">
        <v>52</v>
      </c>
      <c r="C160" t="s">
        <v>8</v>
      </c>
      <c r="D160" t="s">
        <v>8</v>
      </c>
      <c r="E160" t="b">
        <v>1</v>
      </c>
      <c r="F160">
        <v>4994.4589133094141</v>
      </c>
      <c r="G160">
        <v>3291.5927734375</v>
      </c>
      <c r="H160">
        <v>702.86626194222674</v>
      </c>
      <c r="I160">
        <v>23</v>
      </c>
    </row>
    <row r="161" spans="1:9" x14ac:dyDescent="0.25">
      <c r="A161" s="5" t="s">
        <v>24</v>
      </c>
      <c r="B161" t="s">
        <v>53</v>
      </c>
      <c r="C161" t="s">
        <v>8</v>
      </c>
      <c r="D161" t="s">
        <v>8</v>
      </c>
      <c r="E161" t="b">
        <v>1</v>
      </c>
      <c r="F161">
        <v>5248.8260319513611</v>
      </c>
      <c r="G161">
        <v>3646.8974609375</v>
      </c>
      <c r="H161">
        <v>601.92860534613646</v>
      </c>
      <c r="I161">
        <v>24</v>
      </c>
    </row>
    <row r="162" spans="1:9" x14ac:dyDescent="0.25">
      <c r="A162" s="5" t="s">
        <v>117</v>
      </c>
      <c r="B162" t="s">
        <v>73</v>
      </c>
      <c r="C162" t="s">
        <v>8</v>
      </c>
      <c r="D162" t="s">
        <v>8</v>
      </c>
      <c r="E162" t="b">
        <v>1</v>
      </c>
      <c r="F162">
        <v>7211.4314880306874</v>
      </c>
      <c r="G162">
        <v>3574.59619140625</v>
      </c>
      <c r="H162">
        <v>2636.8352050717031</v>
      </c>
      <c r="I162">
        <v>11</v>
      </c>
    </row>
    <row r="163" spans="1:9" x14ac:dyDescent="0.25">
      <c r="A163" s="5" t="s">
        <v>117</v>
      </c>
      <c r="B163" t="s">
        <v>74</v>
      </c>
      <c r="C163" t="s">
        <v>8</v>
      </c>
      <c r="D163" t="s">
        <v>8</v>
      </c>
      <c r="E163" t="b">
        <v>1</v>
      </c>
      <c r="F163">
        <v>6845.2339407091877</v>
      </c>
      <c r="G163">
        <v>3472.9912109375</v>
      </c>
      <c r="H163">
        <v>2372.2427335863849</v>
      </c>
      <c r="I163">
        <v>10</v>
      </c>
    </row>
    <row r="164" spans="1:9" x14ac:dyDescent="0.25">
      <c r="A164" s="5" t="s">
        <v>117</v>
      </c>
      <c r="B164" t="s">
        <v>75</v>
      </c>
      <c r="C164" t="s">
        <v>8</v>
      </c>
      <c r="D164" t="s">
        <v>8</v>
      </c>
      <c r="E164" t="b">
        <v>1</v>
      </c>
      <c r="F164">
        <v>4896.2414220568689</v>
      </c>
      <c r="G164">
        <v>2648.09619140625</v>
      </c>
      <c r="H164">
        <v>1248.1452268359217</v>
      </c>
      <c r="I164">
        <v>7</v>
      </c>
    </row>
    <row r="165" spans="1:9" x14ac:dyDescent="0.25">
      <c r="A165" s="5" t="s">
        <v>117</v>
      </c>
      <c r="B165" t="s">
        <v>76</v>
      </c>
      <c r="C165" t="s">
        <v>8</v>
      </c>
      <c r="D165" t="s">
        <v>8</v>
      </c>
      <c r="E165" t="b">
        <v>1</v>
      </c>
      <c r="F165">
        <v>3756.2793445344341</v>
      </c>
      <c r="G165">
        <v>1729.1307373046875</v>
      </c>
      <c r="H165">
        <v>1027.1486358399759</v>
      </c>
      <c r="I165">
        <v>6</v>
      </c>
    </row>
    <row r="166" spans="1:9" x14ac:dyDescent="0.25">
      <c r="A166" s="5" t="s">
        <v>117</v>
      </c>
      <c r="B166" t="s">
        <v>77</v>
      </c>
      <c r="C166" t="s">
        <v>8</v>
      </c>
      <c r="D166" t="s">
        <v>8</v>
      </c>
      <c r="E166" t="b">
        <v>1</v>
      </c>
      <c r="F166">
        <v>7462.7053032254435</v>
      </c>
      <c r="G166">
        <v>3789.68310546875</v>
      </c>
      <c r="H166">
        <v>2673.0221405362345</v>
      </c>
      <c r="I166">
        <v>11</v>
      </c>
    </row>
    <row r="167" spans="1:9" x14ac:dyDescent="0.25">
      <c r="A167" s="5" t="s">
        <v>117</v>
      </c>
      <c r="B167" t="s">
        <v>78</v>
      </c>
      <c r="C167" t="s">
        <v>8</v>
      </c>
      <c r="D167" t="s">
        <v>8</v>
      </c>
      <c r="E167" t="b">
        <v>1</v>
      </c>
      <c r="F167">
        <v>5446.3561109237417</v>
      </c>
      <c r="G167">
        <v>3657.77490234375</v>
      </c>
      <c r="H167">
        <v>788.58114754483529</v>
      </c>
      <c r="I167">
        <v>8</v>
      </c>
    </row>
    <row r="168" spans="1:9" x14ac:dyDescent="0.25">
      <c r="A168" s="5" t="s">
        <v>117</v>
      </c>
      <c r="B168" t="s">
        <v>79</v>
      </c>
      <c r="C168" t="s">
        <v>8</v>
      </c>
      <c r="D168" t="s">
        <v>8</v>
      </c>
      <c r="E168" t="b">
        <v>1</v>
      </c>
      <c r="F168">
        <v>6355.4026218348936</v>
      </c>
      <c r="G168">
        <v>3723.457763671875</v>
      </c>
      <c r="H168">
        <v>1631.9449344569639</v>
      </c>
      <c r="I168">
        <v>9</v>
      </c>
    </row>
    <row r="169" spans="1:9" x14ac:dyDescent="0.25">
      <c r="A169" s="5" t="s">
        <v>117</v>
      </c>
      <c r="B169" t="s">
        <v>80</v>
      </c>
      <c r="C169" t="s">
        <v>8</v>
      </c>
      <c r="D169" t="s">
        <v>8</v>
      </c>
      <c r="E169" t="b">
        <v>1</v>
      </c>
      <c r="F169">
        <v>5392.9439723183177</v>
      </c>
      <c r="G169">
        <v>3752.498046875</v>
      </c>
      <c r="H169">
        <v>640.44603988423592</v>
      </c>
      <c r="I169">
        <v>7</v>
      </c>
    </row>
    <row r="170" spans="1:9" x14ac:dyDescent="0.25">
      <c r="A170" s="6" t="s">
        <v>102</v>
      </c>
      <c r="B170" t="s">
        <v>38</v>
      </c>
      <c r="C170" t="s">
        <v>5</v>
      </c>
      <c r="D170" t="s">
        <v>5</v>
      </c>
      <c r="E170" t="b">
        <v>1</v>
      </c>
      <c r="F170">
        <v>32833.78448372733</v>
      </c>
      <c r="G170">
        <v>4385.32763671875</v>
      </c>
      <c r="H170">
        <v>19448.456801232212</v>
      </c>
      <c r="I170">
        <v>45</v>
      </c>
    </row>
    <row r="171" spans="1:9" x14ac:dyDescent="0.25">
      <c r="A171" s="6" t="s">
        <v>102</v>
      </c>
      <c r="B171" t="s">
        <v>39</v>
      </c>
      <c r="C171" t="s">
        <v>5</v>
      </c>
      <c r="D171" t="s">
        <v>5</v>
      </c>
      <c r="E171" t="b">
        <v>1</v>
      </c>
      <c r="F171">
        <v>26772.270690689551</v>
      </c>
      <c r="G171">
        <v>4049.98388671875</v>
      </c>
      <c r="H171">
        <v>13722.286826858985</v>
      </c>
      <c r="I171">
        <v>42</v>
      </c>
    </row>
    <row r="172" spans="1:9" x14ac:dyDescent="0.25">
      <c r="A172" s="6" t="s">
        <v>102</v>
      </c>
      <c r="B172" t="s">
        <v>41</v>
      </c>
      <c r="C172" t="s">
        <v>5</v>
      </c>
      <c r="D172" t="s">
        <v>5</v>
      </c>
      <c r="E172" t="b">
        <v>1</v>
      </c>
      <c r="F172">
        <v>22836.393242710594</v>
      </c>
      <c r="G172">
        <v>4297.9951171875</v>
      </c>
      <c r="H172">
        <v>9538.3982781109844</v>
      </c>
      <c r="I172">
        <v>47</v>
      </c>
    </row>
    <row r="173" spans="1:9" x14ac:dyDescent="0.25">
      <c r="A173" s="6" t="s">
        <v>102</v>
      </c>
      <c r="B173" t="s">
        <v>42</v>
      </c>
      <c r="C173" t="s">
        <v>5</v>
      </c>
      <c r="D173" t="s">
        <v>5</v>
      </c>
      <c r="E173" t="b">
        <v>1</v>
      </c>
      <c r="F173">
        <v>18805.072022141139</v>
      </c>
      <c r="G173">
        <v>4975.4951171875</v>
      </c>
      <c r="H173">
        <v>4829.5770766150163</v>
      </c>
      <c r="I173">
        <v>67</v>
      </c>
    </row>
    <row r="174" spans="1:9" x14ac:dyDescent="0.25">
      <c r="A174" s="6" t="s">
        <v>102</v>
      </c>
      <c r="B174" t="s">
        <v>40</v>
      </c>
      <c r="C174" t="s">
        <v>5</v>
      </c>
      <c r="D174" t="s">
        <v>5</v>
      </c>
      <c r="E174" t="b">
        <v>1</v>
      </c>
      <c r="F174">
        <v>33905.192411114804</v>
      </c>
      <c r="G174">
        <v>4481.77880859375</v>
      </c>
      <c r="H174">
        <v>20423.413446118466</v>
      </c>
      <c r="I174">
        <v>50</v>
      </c>
    </row>
    <row r="175" spans="1:9" x14ac:dyDescent="0.25">
      <c r="A175" s="6" t="s">
        <v>102</v>
      </c>
      <c r="B175" t="s">
        <v>43</v>
      </c>
      <c r="C175" t="s">
        <v>5</v>
      </c>
      <c r="D175" t="s">
        <v>5</v>
      </c>
      <c r="E175" t="b">
        <v>1</v>
      </c>
      <c r="F175">
        <v>27621.159143810943</v>
      </c>
      <c r="G175">
        <v>4296.0849609375</v>
      </c>
      <c r="H175">
        <v>14325.074087506011</v>
      </c>
      <c r="I175">
        <v>41</v>
      </c>
    </row>
    <row r="176" spans="1:9" x14ac:dyDescent="0.25">
      <c r="A176" s="6" t="s">
        <v>102</v>
      </c>
      <c r="B176" t="s">
        <v>44</v>
      </c>
      <c r="C176" t="s">
        <v>5</v>
      </c>
      <c r="D176" t="s">
        <v>5</v>
      </c>
      <c r="E176" t="b">
        <v>1</v>
      </c>
      <c r="F176">
        <v>29932.6073945563</v>
      </c>
      <c r="G176">
        <v>4326.03173828125</v>
      </c>
      <c r="H176">
        <v>16606.575671533839</v>
      </c>
      <c r="I176">
        <v>48</v>
      </c>
    </row>
    <row r="177" spans="1:9" x14ac:dyDescent="0.25">
      <c r="A177" s="6" t="s">
        <v>102</v>
      </c>
      <c r="B177" t="s">
        <v>45</v>
      </c>
      <c r="C177" t="s">
        <v>5</v>
      </c>
      <c r="D177" t="s">
        <v>5</v>
      </c>
      <c r="E177" t="b">
        <v>1</v>
      </c>
      <c r="F177">
        <v>23396.76817321045</v>
      </c>
      <c r="G177">
        <v>3889.284423828125</v>
      </c>
      <c r="H177">
        <v>10507.483699791261</v>
      </c>
      <c r="I177">
        <v>37</v>
      </c>
    </row>
    <row r="178" spans="1:9" x14ac:dyDescent="0.25">
      <c r="A178" s="6" t="s">
        <v>102</v>
      </c>
      <c r="B178" t="s">
        <v>46</v>
      </c>
      <c r="C178" t="s">
        <v>5</v>
      </c>
      <c r="D178" t="s">
        <v>5</v>
      </c>
      <c r="E178" t="b">
        <v>1</v>
      </c>
      <c r="F178">
        <v>18250.537876184204</v>
      </c>
      <c r="G178">
        <v>3735.349365234375</v>
      </c>
      <c r="H178">
        <v>5515.1886101319569</v>
      </c>
      <c r="I178">
        <v>32</v>
      </c>
    </row>
    <row r="179" spans="1:9" x14ac:dyDescent="0.25">
      <c r="A179" s="6" t="s">
        <v>114</v>
      </c>
      <c r="B179" t="s">
        <v>65</v>
      </c>
      <c r="C179" t="s">
        <v>5</v>
      </c>
      <c r="D179" t="s">
        <v>5</v>
      </c>
      <c r="E179" t="b">
        <v>1</v>
      </c>
      <c r="F179">
        <v>104562.15962783371</v>
      </c>
      <c r="G179">
        <v>4934.30712890625</v>
      </c>
      <c r="H179">
        <v>90627.852531352386</v>
      </c>
      <c r="I179">
        <v>60</v>
      </c>
    </row>
    <row r="180" spans="1:9" x14ac:dyDescent="0.25">
      <c r="A180" s="6" t="s">
        <v>114</v>
      </c>
      <c r="B180" t="s">
        <v>66</v>
      </c>
      <c r="C180" t="s">
        <v>5</v>
      </c>
      <c r="D180" t="s">
        <v>5</v>
      </c>
      <c r="E180" t="b">
        <v>1</v>
      </c>
      <c r="F180">
        <v>80292.800527122963</v>
      </c>
      <c r="G180">
        <v>4148.15234375</v>
      </c>
      <c r="H180">
        <v>67144.647990730751</v>
      </c>
      <c r="I180">
        <v>42</v>
      </c>
    </row>
    <row r="181" spans="1:9" x14ac:dyDescent="0.25">
      <c r="A181" s="6" t="s">
        <v>114</v>
      </c>
      <c r="B181" t="s">
        <v>67</v>
      </c>
      <c r="C181" t="s">
        <v>5</v>
      </c>
      <c r="D181" t="s">
        <v>5</v>
      </c>
      <c r="E181" t="b">
        <v>1</v>
      </c>
      <c r="F181">
        <v>51798.372087710224</v>
      </c>
      <c r="G181">
        <v>3706.37353515625</v>
      </c>
      <c r="H181">
        <v>39091.998441927753</v>
      </c>
      <c r="I181">
        <v>30</v>
      </c>
    </row>
    <row r="182" spans="1:9" x14ac:dyDescent="0.25">
      <c r="A182" s="6" t="s">
        <v>114</v>
      </c>
      <c r="B182" t="s">
        <v>68</v>
      </c>
      <c r="C182" t="s">
        <v>5</v>
      </c>
      <c r="D182" t="s">
        <v>5</v>
      </c>
      <c r="E182" t="b">
        <v>1</v>
      </c>
      <c r="F182">
        <v>35040.535092703256</v>
      </c>
      <c r="G182">
        <v>3026.4296875</v>
      </c>
      <c r="H182">
        <v>23014.105397573861</v>
      </c>
      <c r="I182">
        <v>21</v>
      </c>
    </row>
    <row r="183" spans="1:9" x14ac:dyDescent="0.25">
      <c r="A183" s="6" t="s">
        <v>114</v>
      </c>
      <c r="B183" t="s">
        <v>69</v>
      </c>
      <c r="C183" t="s">
        <v>5</v>
      </c>
      <c r="D183" t="s">
        <v>5</v>
      </c>
      <c r="E183" t="b">
        <v>1</v>
      </c>
      <c r="F183">
        <v>80728.506503778321</v>
      </c>
      <c r="G183">
        <v>4297.7998046875</v>
      </c>
      <c r="H183">
        <v>67430.706618982178</v>
      </c>
      <c r="I183">
        <v>43</v>
      </c>
    </row>
    <row r="184" spans="1:9" x14ac:dyDescent="0.25">
      <c r="A184" s="6" t="s">
        <v>114</v>
      </c>
      <c r="B184" t="s">
        <v>70</v>
      </c>
      <c r="C184" t="s">
        <v>5</v>
      </c>
      <c r="D184" t="s">
        <v>5</v>
      </c>
      <c r="E184" t="b">
        <v>1</v>
      </c>
      <c r="F184">
        <v>64733.780359110089</v>
      </c>
      <c r="G184">
        <v>4214.1904296875</v>
      </c>
      <c r="H184">
        <v>51519.589910349103</v>
      </c>
      <c r="I184">
        <v>40</v>
      </c>
    </row>
    <row r="185" spans="1:9" x14ac:dyDescent="0.25">
      <c r="A185" s="6" t="s">
        <v>114</v>
      </c>
      <c r="B185" t="s">
        <v>71</v>
      </c>
      <c r="C185" t="s">
        <v>5</v>
      </c>
      <c r="D185" t="s">
        <v>5</v>
      </c>
      <c r="E185" t="b">
        <v>1</v>
      </c>
      <c r="F185">
        <v>58902.10409264973</v>
      </c>
      <c r="G185">
        <v>4034.259033203125</v>
      </c>
      <c r="H185">
        <v>45867.84517770222</v>
      </c>
      <c r="I185">
        <v>32</v>
      </c>
    </row>
    <row r="186" spans="1:9" x14ac:dyDescent="0.25">
      <c r="A186" s="6" t="s">
        <v>114</v>
      </c>
      <c r="B186" t="s">
        <v>72</v>
      </c>
      <c r="C186" t="s">
        <v>5</v>
      </c>
      <c r="D186" t="s">
        <v>5</v>
      </c>
      <c r="E186" t="b">
        <v>1</v>
      </c>
      <c r="F186">
        <v>56855.429349946586</v>
      </c>
      <c r="G186">
        <v>3876.564697265625</v>
      </c>
      <c r="H186">
        <v>43978.864664125053</v>
      </c>
      <c r="I186">
        <v>34</v>
      </c>
    </row>
    <row r="187" spans="1:9" x14ac:dyDescent="0.25">
      <c r="A187" s="6" t="s">
        <v>115</v>
      </c>
      <c r="B187" t="s">
        <v>26</v>
      </c>
      <c r="C187" t="s">
        <v>5</v>
      </c>
      <c r="D187" t="s">
        <v>5</v>
      </c>
      <c r="E187" t="b">
        <v>1</v>
      </c>
      <c r="F187">
        <v>8589.6418511194133</v>
      </c>
      <c r="G187">
        <v>3928.49609375</v>
      </c>
      <c r="H187">
        <v>3661.1458050531301</v>
      </c>
      <c r="I187">
        <v>54</v>
      </c>
    </row>
    <row r="188" spans="1:9" x14ac:dyDescent="0.25">
      <c r="A188" s="6" t="s">
        <v>115</v>
      </c>
      <c r="B188" t="s">
        <v>27</v>
      </c>
      <c r="C188" t="s">
        <v>5</v>
      </c>
      <c r="D188" t="s">
        <v>5</v>
      </c>
      <c r="E188" t="b">
        <v>1</v>
      </c>
      <c r="F188">
        <v>7632.6455018691631</v>
      </c>
      <c r="G188">
        <v>3999.482666015625</v>
      </c>
      <c r="H188">
        <v>2633.1628034286118</v>
      </c>
      <c r="I188">
        <v>54</v>
      </c>
    </row>
    <row r="189" spans="1:9" x14ac:dyDescent="0.25">
      <c r="A189" s="6" t="s">
        <v>115</v>
      </c>
      <c r="B189" t="s">
        <v>28</v>
      </c>
      <c r="C189" t="s">
        <v>5</v>
      </c>
      <c r="D189" t="s">
        <v>5</v>
      </c>
      <c r="E189" t="b">
        <v>1</v>
      </c>
      <c r="F189">
        <v>6213.4121270003598</v>
      </c>
      <c r="G189">
        <v>3808.529296875</v>
      </c>
      <c r="H189">
        <v>1404.8828320327088</v>
      </c>
      <c r="I189">
        <v>43</v>
      </c>
    </row>
    <row r="190" spans="1:9" x14ac:dyDescent="0.25">
      <c r="A190" s="6" t="s">
        <v>115</v>
      </c>
      <c r="B190" t="s">
        <v>29</v>
      </c>
      <c r="C190" t="s">
        <v>5</v>
      </c>
      <c r="D190" t="s">
        <v>5</v>
      </c>
      <c r="E190" t="b">
        <v>1</v>
      </c>
      <c r="F190">
        <v>5033.3561307014852</v>
      </c>
      <c r="G190">
        <v>3414.35009765625</v>
      </c>
      <c r="H190">
        <v>619.00611696857516</v>
      </c>
      <c r="I190">
        <v>36</v>
      </c>
    </row>
    <row r="191" spans="1:9" x14ac:dyDescent="0.25">
      <c r="A191" s="6" t="s">
        <v>115</v>
      </c>
      <c r="B191" t="s">
        <v>30</v>
      </c>
      <c r="C191" t="s">
        <v>5</v>
      </c>
      <c r="D191" t="s">
        <v>5</v>
      </c>
      <c r="E191" t="b">
        <v>1</v>
      </c>
      <c r="F191">
        <v>7097.7849459930658</v>
      </c>
      <c r="G191">
        <v>3834.911865234375</v>
      </c>
      <c r="H191">
        <v>2262.8730902954335</v>
      </c>
      <c r="I191">
        <v>46</v>
      </c>
    </row>
    <row r="192" spans="1:9" x14ac:dyDescent="0.25">
      <c r="A192" s="6" t="s">
        <v>115</v>
      </c>
      <c r="B192" t="s">
        <v>31</v>
      </c>
      <c r="C192" t="s">
        <v>5</v>
      </c>
      <c r="D192" t="s">
        <v>5</v>
      </c>
      <c r="E192" t="b">
        <v>1</v>
      </c>
      <c r="F192">
        <v>6556.5691185162977</v>
      </c>
      <c r="G192">
        <v>3723.409423828125</v>
      </c>
      <c r="H192">
        <v>1833.1596603558971</v>
      </c>
      <c r="I192">
        <v>44</v>
      </c>
    </row>
    <row r="193" spans="1:9" x14ac:dyDescent="0.25">
      <c r="A193" s="6" t="s">
        <v>115</v>
      </c>
      <c r="B193" t="s">
        <v>32</v>
      </c>
      <c r="C193" t="s">
        <v>5</v>
      </c>
      <c r="D193" t="s">
        <v>5</v>
      </c>
      <c r="E193" t="b">
        <v>1</v>
      </c>
      <c r="F193">
        <v>5830.6006742975296</v>
      </c>
      <c r="G193">
        <v>3556.36328125</v>
      </c>
      <c r="H193">
        <v>1274.2374369165486</v>
      </c>
      <c r="I193">
        <v>40</v>
      </c>
    </row>
    <row r="194" spans="1:9" x14ac:dyDescent="0.25">
      <c r="A194" s="6" t="s">
        <v>115</v>
      </c>
      <c r="B194" t="s">
        <v>33</v>
      </c>
      <c r="C194" t="s">
        <v>5</v>
      </c>
      <c r="D194" t="s">
        <v>5</v>
      </c>
      <c r="E194" t="b">
        <v>1</v>
      </c>
      <c r="F194">
        <v>4382.4783348218461</v>
      </c>
      <c r="G194">
        <v>2990.3798828125</v>
      </c>
      <c r="H194">
        <v>392.09853593268605</v>
      </c>
      <c r="I194">
        <v>27</v>
      </c>
    </row>
    <row r="195" spans="1:9" x14ac:dyDescent="0.25">
      <c r="A195" s="6" t="s">
        <v>115</v>
      </c>
      <c r="B195" t="s">
        <v>34</v>
      </c>
      <c r="C195" t="s">
        <v>5</v>
      </c>
      <c r="D195" t="s">
        <v>5</v>
      </c>
      <c r="E195" t="b">
        <v>1</v>
      </c>
      <c r="F195">
        <v>5932.606441436873</v>
      </c>
      <c r="G195">
        <v>3527.34619140625</v>
      </c>
      <c r="H195">
        <v>1405.2602385865312</v>
      </c>
      <c r="I195">
        <v>42</v>
      </c>
    </row>
    <row r="196" spans="1:9" x14ac:dyDescent="0.25">
      <c r="A196" s="6" t="s">
        <v>115</v>
      </c>
      <c r="B196" t="s">
        <v>35</v>
      </c>
      <c r="C196" t="s">
        <v>5</v>
      </c>
      <c r="D196" t="s">
        <v>5</v>
      </c>
      <c r="E196" t="b">
        <v>1</v>
      </c>
      <c r="F196">
        <v>4867.6402749771541</v>
      </c>
      <c r="G196">
        <v>2901.512451171875</v>
      </c>
      <c r="H196">
        <v>966.12791535801318</v>
      </c>
      <c r="I196">
        <v>30</v>
      </c>
    </row>
    <row r="197" spans="1:9" x14ac:dyDescent="0.25">
      <c r="A197" s="6" t="s">
        <v>115</v>
      </c>
      <c r="B197" t="s">
        <v>36</v>
      </c>
      <c r="C197" t="s">
        <v>5</v>
      </c>
      <c r="D197" t="s">
        <v>5</v>
      </c>
      <c r="E197" t="b">
        <v>1</v>
      </c>
      <c r="F197">
        <v>4827.8342534652138</v>
      </c>
      <c r="G197">
        <v>3034.58154296875</v>
      </c>
      <c r="H197">
        <v>793.252811585941</v>
      </c>
      <c r="I197">
        <v>32</v>
      </c>
    </row>
    <row r="198" spans="1:9" x14ac:dyDescent="0.25">
      <c r="A198" s="6" t="s">
        <v>115</v>
      </c>
      <c r="B198" t="s">
        <v>37</v>
      </c>
      <c r="C198" t="s">
        <v>5</v>
      </c>
      <c r="D198" t="s">
        <v>5</v>
      </c>
      <c r="E198" t="b">
        <v>1</v>
      </c>
      <c r="F198">
        <v>4069.4059404685818</v>
      </c>
      <c r="G198">
        <v>2681.0693359375</v>
      </c>
      <c r="H198">
        <v>388.33650534895287</v>
      </c>
      <c r="I198">
        <v>22</v>
      </c>
    </row>
    <row r="199" spans="1:9" x14ac:dyDescent="0.25">
      <c r="A199" s="6" t="s">
        <v>116</v>
      </c>
      <c r="B199" t="s">
        <v>103</v>
      </c>
      <c r="C199" t="s">
        <v>5</v>
      </c>
      <c r="D199" t="s">
        <v>5</v>
      </c>
      <c r="E199" t="b">
        <v>1</v>
      </c>
      <c r="F199">
        <v>19949.942230348512</v>
      </c>
      <c r="G199">
        <v>3519.293701171875</v>
      </c>
      <c r="H199">
        <v>15430.648458604739</v>
      </c>
      <c r="I199">
        <v>40</v>
      </c>
    </row>
    <row r="200" spans="1:9" x14ac:dyDescent="0.25">
      <c r="A200" s="6" t="s">
        <v>116</v>
      </c>
      <c r="B200" t="s">
        <v>104</v>
      </c>
      <c r="C200" t="s">
        <v>5</v>
      </c>
      <c r="D200" t="s">
        <v>5</v>
      </c>
      <c r="E200" t="b">
        <v>1</v>
      </c>
      <c r="F200">
        <v>15893.165340917491</v>
      </c>
      <c r="G200">
        <v>3181.46044921875</v>
      </c>
      <c r="H200">
        <v>11711.704830663584</v>
      </c>
      <c r="I200">
        <v>30</v>
      </c>
    </row>
    <row r="201" spans="1:9" x14ac:dyDescent="0.25">
      <c r="A201" s="6" t="s">
        <v>116</v>
      </c>
      <c r="B201" t="s">
        <v>105</v>
      </c>
      <c r="C201" t="s">
        <v>5</v>
      </c>
      <c r="D201" t="s">
        <v>5</v>
      </c>
      <c r="E201" t="b">
        <v>1</v>
      </c>
      <c r="F201">
        <v>14212.828328908337</v>
      </c>
      <c r="G201">
        <v>3141.38427734375</v>
      </c>
      <c r="H201">
        <v>10071.444112599744</v>
      </c>
      <c r="I201">
        <v>25</v>
      </c>
    </row>
    <row r="202" spans="1:9" x14ac:dyDescent="0.25">
      <c r="A202" s="6" t="s">
        <v>116</v>
      </c>
      <c r="B202" t="s">
        <v>106</v>
      </c>
      <c r="C202" t="s">
        <v>5</v>
      </c>
      <c r="D202" t="s">
        <v>5</v>
      </c>
      <c r="E202" t="b">
        <v>1</v>
      </c>
      <c r="F202">
        <v>7348.3397699250763</v>
      </c>
      <c r="G202">
        <v>2674.37353515625</v>
      </c>
      <c r="H202">
        <v>3673.9661126985143</v>
      </c>
      <c r="I202">
        <v>12</v>
      </c>
    </row>
    <row r="203" spans="1:9" x14ac:dyDescent="0.25">
      <c r="A203" s="6" t="s">
        <v>116</v>
      </c>
      <c r="B203" t="s">
        <v>107</v>
      </c>
      <c r="C203" t="s">
        <v>5</v>
      </c>
      <c r="D203" t="s">
        <v>5</v>
      </c>
      <c r="E203" t="b">
        <v>1</v>
      </c>
      <c r="F203">
        <v>12709.400011526957</v>
      </c>
      <c r="G203">
        <v>2832.026611328125</v>
      </c>
      <c r="H203">
        <v>8877.3734841221722</v>
      </c>
      <c r="I203">
        <v>24</v>
      </c>
    </row>
    <row r="204" spans="1:9" x14ac:dyDescent="0.25">
      <c r="A204" s="6" t="s">
        <v>116</v>
      </c>
      <c r="B204" t="s">
        <v>108</v>
      </c>
      <c r="C204" t="s">
        <v>5</v>
      </c>
      <c r="D204" t="s">
        <v>5</v>
      </c>
      <c r="E204" t="b">
        <v>1</v>
      </c>
      <c r="F204">
        <v>11531.990680940742</v>
      </c>
      <c r="G204">
        <v>2795.91845703125</v>
      </c>
      <c r="H204">
        <v>7736.0721094685741</v>
      </c>
      <c r="I204">
        <v>20</v>
      </c>
    </row>
    <row r="205" spans="1:9" x14ac:dyDescent="0.25">
      <c r="A205" s="6" t="s">
        <v>116</v>
      </c>
      <c r="B205" t="s">
        <v>109</v>
      </c>
      <c r="C205" t="s">
        <v>5</v>
      </c>
      <c r="D205" t="s">
        <v>5</v>
      </c>
      <c r="E205" t="b">
        <v>1</v>
      </c>
      <c r="F205">
        <v>7766.7514373165341</v>
      </c>
      <c r="G205">
        <v>2554.67138671875</v>
      </c>
      <c r="H205">
        <v>4212.0801345211239</v>
      </c>
      <c r="I205">
        <v>14</v>
      </c>
    </row>
    <row r="206" spans="1:9" x14ac:dyDescent="0.25">
      <c r="A206" s="6" t="s">
        <v>116</v>
      </c>
      <c r="B206" t="s">
        <v>110</v>
      </c>
      <c r="C206" t="s">
        <v>5</v>
      </c>
      <c r="D206" t="s">
        <v>5</v>
      </c>
      <c r="E206" t="b">
        <v>1</v>
      </c>
      <c r="F206">
        <v>6494.2857917711826</v>
      </c>
      <c r="G206">
        <v>2496.063720703125</v>
      </c>
      <c r="H206">
        <v>2998.2220977709389</v>
      </c>
      <c r="I206">
        <v>11</v>
      </c>
    </row>
    <row r="207" spans="1:9" x14ac:dyDescent="0.25">
      <c r="A207" s="6" t="s">
        <v>116</v>
      </c>
      <c r="B207" t="s">
        <v>111</v>
      </c>
      <c r="C207" t="s">
        <v>5</v>
      </c>
      <c r="D207" t="s">
        <v>5</v>
      </c>
      <c r="E207" t="b">
        <v>1</v>
      </c>
      <c r="F207">
        <v>10693.367801550763</v>
      </c>
      <c r="G207">
        <v>2623.340087890625</v>
      </c>
      <c r="H207">
        <v>7070.0277289189271</v>
      </c>
      <c r="I207">
        <v>19</v>
      </c>
    </row>
    <row r="208" spans="1:9" x14ac:dyDescent="0.25">
      <c r="A208" s="6" t="s">
        <v>116</v>
      </c>
      <c r="B208" t="s">
        <v>112</v>
      </c>
      <c r="C208" t="s">
        <v>5</v>
      </c>
      <c r="D208" t="s">
        <v>5</v>
      </c>
      <c r="E208" t="b">
        <v>1</v>
      </c>
      <c r="F208">
        <v>10424.704242090345</v>
      </c>
      <c r="G208">
        <v>2733.664306640625</v>
      </c>
      <c r="H208">
        <v>6691.0399201909322</v>
      </c>
      <c r="I208">
        <v>20</v>
      </c>
    </row>
    <row r="209" spans="1:9" x14ac:dyDescent="0.25">
      <c r="A209" s="6" t="s">
        <v>116</v>
      </c>
      <c r="B209" t="s">
        <v>113</v>
      </c>
      <c r="C209" t="s">
        <v>5</v>
      </c>
      <c r="D209" t="s">
        <v>5</v>
      </c>
      <c r="E209" t="b">
        <v>1</v>
      </c>
      <c r="F209">
        <v>6532.4992446407541</v>
      </c>
      <c r="G209">
        <v>2582.52294921875</v>
      </c>
      <c r="H209">
        <v>2949.9761886104811</v>
      </c>
      <c r="I209">
        <v>11</v>
      </c>
    </row>
    <row r="210" spans="1:9" x14ac:dyDescent="0.25">
      <c r="A210" s="6" t="s">
        <v>24</v>
      </c>
      <c r="B210" t="s">
        <v>25</v>
      </c>
      <c r="C210" t="s">
        <v>5</v>
      </c>
      <c r="D210" t="s">
        <v>5</v>
      </c>
      <c r="E210" t="b">
        <v>1</v>
      </c>
      <c r="F210">
        <v>6944.4643314134892</v>
      </c>
      <c r="G210">
        <v>4117.9619140625</v>
      </c>
      <c r="H210">
        <v>1826.5023448717411</v>
      </c>
      <c r="I210">
        <v>41</v>
      </c>
    </row>
    <row r="211" spans="1:9" x14ac:dyDescent="0.25">
      <c r="A211" s="6" t="s">
        <v>24</v>
      </c>
      <c r="B211" t="s">
        <v>47</v>
      </c>
      <c r="C211" t="s">
        <v>5</v>
      </c>
      <c r="D211" t="s">
        <v>5</v>
      </c>
      <c r="E211" t="b">
        <v>1</v>
      </c>
      <c r="F211">
        <v>7251.6288205299707</v>
      </c>
      <c r="G211">
        <v>4491.6123046875</v>
      </c>
      <c r="H211">
        <v>1760.0163060341213</v>
      </c>
      <c r="I211">
        <v>46</v>
      </c>
    </row>
    <row r="212" spans="1:9" x14ac:dyDescent="0.25">
      <c r="A212" s="6" t="s">
        <v>24</v>
      </c>
      <c r="B212" t="s">
        <v>48</v>
      </c>
      <c r="C212" t="s">
        <v>5</v>
      </c>
      <c r="D212" t="s">
        <v>5</v>
      </c>
      <c r="E212" t="b">
        <v>1</v>
      </c>
      <c r="F212">
        <v>6109.0672477532607</v>
      </c>
      <c r="G212">
        <v>4026.76904296875</v>
      </c>
      <c r="H212">
        <v>1082.2982715417127</v>
      </c>
      <c r="I212">
        <v>42</v>
      </c>
    </row>
    <row r="213" spans="1:9" x14ac:dyDescent="0.25">
      <c r="A213" s="6" t="s">
        <v>24</v>
      </c>
      <c r="B213" t="s">
        <v>49</v>
      </c>
      <c r="C213" t="s">
        <v>5</v>
      </c>
      <c r="D213" t="s">
        <v>5</v>
      </c>
      <c r="E213" t="b">
        <v>1</v>
      </c>
      <c r="F213">
        <v>5951.7938309107049</v>
      </c>
      <c r="G213">
        <v>4283.443359375</v>
      </c>
      <c r="H213">
        <v>668.35046772100759</v>
      </c>
      <c r="I213">
        <v>39</v>
      </c>
    </row>
    <row r="214" spans="1:9" x14ac:dyDescent="0.25">
      <c r="A214" s="6" t="s">
        <v>24</v>
      </c>
      <c r="B214" t="s">
        <v>50</v>
      </c>
      <c r="C214" t="s">
        <v>5</v>
      </c>
      <c r="D214" t="s">
        <v>5</v>
      </c>
      <c r="E214" t="b">
        <v>1</v>
      </c>
      <c r="F214">
        <v>7615.8564883242534</v>
      </c>
      <c r="G214">
        <v>4553.080078125</v>
      </c>
      <c r="H214">
        <v>2062.7764597903179</v>
      </c>
      <c r="I214">
        <v>46</v>
      </c>
    </row>
    <row r="215" spans="1:9" x14ac:dyDescent="0.25">
      <c r="A215" s="6" t="s">
        <v>24</v>
      </c>
      <c r="B215" t="s">
        <v>51</v>
      </c>
      <c r="C215" t="s">
        <v>5</v>
      </c>
      <c r="D215" t="s">
        <v>5</v>
      </c>
      <c r="E215" t="b">
        <v>1</v>
      </c>
      <c r="F215">
        <v>5616.9031719187196</v>
      </c>
      <c r="G215">
        <v>3702.35595703125</v>
      </c>
      <c r="H215">
        <v>914.54727592262589</v>
      </c>
      <c r="I215">
        <v>33</v>
      </c>
    </row>
    <row r="216" spans="1:9" x14ac:dyDescent="0.25">
      <c r="A216" s="6" t="s">
        <v>24</v>
      </c>
      <c r="B216" t="s">
        <v>52</v>
      </c>
      <c r="C216" t="s">
        <v>5</v>
      </c>
      <c r="D216" t="s">
        <v>5</v>
      </c>
      <c r="E216" t="b">
        <v>1</v>
      </c>
      <c r="F216">
        <v>5288.2394992651343</v>
      </c>
      <c r="G216">
        <v>3701.578369140625</v>
      </c>
      <c r="H216">
        <v>586.66119878905977</v>
      </c>
      <c r="I216">
        <v>28</v>
      </c>
    </row>
    <row r="217" spans="1:9" x14ac:dyDescent="0.25">
      <c r="A217" s="6" t="s">
        <v>24</v>
      </c>
      <c r="B217" t="s">
        <v>53</v>
      </c>
      <c r="C217" t="s">
        <v>5</v>
      </c>
      <c r="D217" t="s">
        <v>5</v>
      </c>
      <c r="E217" t="b">
        <v>1</v>
      </c>
      <c r="F217">
        <v>5258.2132158634486</v>
      </c>
      <c r="G217">
        <v>3822.988525390625</v>
      </c>
      <c r="H217">
        <v>435.22476676676871</v>
      </c>
      <c r="I217">
        <v>29</v>
      </c>
    </row>
    <row r="218" spans="1:9" x14ac:dyDescent="0.25">
      <c r="A218" s="6" t="s">
        <v>117</v>
      </c>
      <c r="B218" t="s">
        <v>73</v>
      </c>
      <c r="C218" t="s">
        <v>5</v>
      </c>
      <c r="D218" t="s">
        <v>5</v>
      </c>
      <c r="E218" t="b">
        <v>1</v>
      </c>
      <c r="F218">
        <v>18614.258109266761</v>
      </c>
      <c r="G218">
        <v>4261.26220703125</v>
      </c>
      <c r="H218">
        <v>13352.995742018225</v>
      </c>
      <c r="I218">
        <v>33</v>
      </c>
    </row>
    <row r="219" spans="1:9" x14ac:dyDescent="0.25">
      <c r="A219" s="6" t="s">
        <v>117</v>
      </c>
      <c r="B219" t="s">
        <v>74</v>
      </c>
      <c r="C219" t="s">
        <v>5</v>
      </c>
      <c r="D219" t="s">
        <v>5</v>
      </c>
      <c r="E219" t="b">
        <v>1</v>
      </c>
      <c r="F219">
        <v>15294.523551145243</v>
      </c>
      <c r="G219">
        <v>3560.439697265625</v>
      </c>
      <c r="H219">
        <v>10734.083815732645</v>
      </c>
      <c r="I219">
        <v>26</v>
      </c>
    </row>
    <row r="220" spans="1:9" x14ac:dyDescent="0.25">
      <c r="A220" s="6" t="s">
        <v>117</v>
      </c>
      <c r="B220" t="s">
        <v>75</v>
      </c>
      <c r="C220" t="s">
        <v>5</v>
      </c>
      <c r="D220" t="s">
        <v>5</v>
      </c>
      <c r="E220" t="b">
        <v>1</v>
      </c>
      <c r="F220">
        <v>12339.840578388492</v>
      </c>
      <c r="G220">
        <v>3926.738037109375</v>
      </c>
      <c r="H220">
        <v>7413.1025183909342</v>
      </c>
      <c r="I220">
        <v>20</v>
      </c>
    </row>
    <row r="221" spans="1:9" x14ac:dyDescent="0.25">
      <c r="A221" s="6" t="s">
        <v>117</v>
      </c>
      <c r="B221" t="s">
        <v>76</v>
      </c>
      <c r="C221" t="s">
        <v>5</v>
      </c>
      <c r="D221" t="s">
        <v>5</v>
      </c>
      <c r="E221" t="b">
        <v>1</v>
      </c>
      <c r="F221">
        <v>7758.6140588900889</v>
      </c>
      <c r="G221">
        <v>3407.48681640625</v>
      </c>
      <c r="H221">
        <v>3351.1271585604991</v>
      </c>
      <c r="I221">
        <v>14</v>
      </c>
    </row>
    <row r="222" spans="1:9" x14ac:dyDescent="0.25">
      <c r="A222" s="6" t="s">
        <v>117</v>
      </c>
      <c r="B222" t="s">
        <v>77</v>
      </c>
      <c r="C222" t="s">
        <v>5</v>
      </c>
      <c r="D222" t="s">
        <v>5</v>
      </c>
      <c r="E222" t="b">
        <v>1</v>
      </c>
      <c r="F222">
        <v>16331.935190636101</v>
      </c>
      <c r="G222">
        <v>3915.304443359375</v>
      </c>
      <c r="H222">
        <v>11416.630793053093</v>
      </c>
      <c r="I222">
        <v>29</v>
      </c>
    </row>
    <row r="223" spans="1:9" x14ac:dyDescent="0.25">
      <c r="A223" s="6" t="s">
        <v>117</v>
      </c>
      <c r="B223" t="s">
        <v>78</v>
      </c>
      <c r="C223" t="s">
        <v>5</v>
      </c>
      <c r="D223" t="s">
        <v>5</v>
      </c>
      <c r="E223" t="b">
        <v>1</v>
      </c>
      <c r="F223">
        <v>11679.833069886579</v>
      </c>
      <c r="G223">
        <v>3585.448974609375</v>
      </c>
      <c r="H223">
        <v>7094.3841410535715</v>
      </c>
      <c r="I223">
        <v>20</v>
      </c>
    </row>
    <row r="224" spans="1:9" x14ac:dyDescent="0.25">
      <c r="A224" s="6" t="s">
        <v>117</v>
      </c>
      <c r="B224" t="s">
        <v>79</v>
      </c>
      <c r="C224" t="s">
        <v>5</v>
      </c>
      <c r="D224" t="s">
        <v>5</v>
      </c>
      <c r="E224" t="b">
        <v>1</v>
      </c>
      <c r="F224">
        <v>10505.220164190332</v>
      </c>
      <c r="G224">
        <v>3598.716064453125</v>
      </c>
      <c r="H224">
        <v>5906.5042065487305</v>
      </c>
      <c r="I224">
        <v>19</v>
      </c>
    </row>
    <row r="225" spans="1:9" x14ac:dyDescent="0.25">
      <c r="A225" s="6" t="s">
        <v>117</v>
      </c>
      <c r="B225" t="s">
        <v>80</v>
      </c>
      <c r="C225" t="s">
        <v>5</v>
      </c>
      <c r="D225" t="s">
        <v>5</v>
      </c>
      <c r="E225" t="b">
        <v>1</v>
      </c>
      <c r="F225">
        <v>5804.0172624366787</v>
      </c>
      <c r="G225">
        <v>2689.77685546875</v>
      </c>
      <c r="H225">
        <v>2114.2404145973237</v>
      </c>
      <c r="I225">
        <v>10</v>
      </c>
    </row>
    <row r="226" spans="1:9" x14ac:dyDescent="0.25">
      <c r="A226" s="6" t="s">
        <v>102</v>
      </c>
      <c r="B226" t="s">
        <v>38</v>
      </c>
      <c r="C226" t="s">
        <v>6</v>
      </c>
      <c r="D226" t="s">
        <v>6</v>
      </c>
      <c r="E226" t="b">
        <v>1</v>
      </c>
      <c r="F226">
        <v>39398.759793689795</v>
      </c>
      <c r="G226">
        <v>4316.5615234375</v>
      </c>
      <c r="H226">
        <v>26082.198277881685</v>
      </c>
      <c r="I226">
        <v>64</v>
      </c>
    </row>
    <row r="227" spans="1:9" x14ac:dyDescent="0.25">
      <c r="A227" s="6" t="s">
        <v>102</v>
      </c>
      <c r="B227" t="s">
        <v>39</v>
      </c>
      <c r="C227" t="s">
        <v>6</v>
      </c>
      <c r="D227" t="s">
        <v>6</v>
      </c>
      <c r="E227" t="b">
        <v>1</v>
      </c>
      <c r="F227">
        <v>29400.593665992063</v>
      </c>
      <c r="G227">
        <v>3783.201416015625</v>
      </c>
      <c r="H227">
        <v>16617.39224616174</v>
      </c>
      <c r="I227">
        <v>52</v>
      </c>
    </row>
    <row r="228" spans="1:9" x14ac:dyDescent="0.25">
      <c r="A228" s="6" t="s">
        <v>102</v>
      </c>
      <c r="B228" t="s">
        <v>41</v>
      </c>
      <c r="C228" t="s">
        <v>6</v>
      </c>
      <c r="D228" t="s">
        <v>6</v>
      </c>
      <c r="E228" t="b">
        <v>1</v>
      </c>
      <c r="F228">
        <v>22830.411753100481</v>
      </c>
      <c r="G228">
        <v>3000.89013671875</v>
      </c>
      <c r="H228">
        <v>10829.521665972796</v>
      </c>
      <c r="I228">
        <v>39</v>
      </c>
    </row>
    <row r="229" spans="1:9" x14ac:dyDescent="0.25">
      <c r="A229" s="6" t="s">
        <v>102</v>
      </c>
      <c r="B229" t="s">
        <v>42</v>
      </c>
      <c r="C229" t="s">
        <v>6</v>
      </c>
      <c r="D229" t="s">
        <v>6</v>
      </c>
      <c r="E229" t="b">
        <v>1</v>
      </c>
      <c r="F229">
        <v>17819.410915992219</v>
      </c>
      <c r="G229">
        <v>2772.92724609375</v>
      </c>
      <c r="H229">
        <v>6046.4836565470287</v>
      </c>
      <c r="I229">
        <v>35</v>
      </c>
    </row>
    <row r="230" spans="1:9" x14ac:dyDescent="0.25">
      <c r="A230" s="6" t="s">
        <v>102</v>
      </c>
      <c r="B230" t="s">
        <v>40</v>
      </c>
      <c r="C230" t="s">
        <v>6</v>
      </c>
      <c r="D230" t="s">
        <v>6</v>
      </c>
      <c r="E230" t="b">
        <v>1</v>
      </c>
      <c r="F230">
        <v>30804.623258272346</v>
      </c>
      <c r="G230">
        <v>3988.114990234375</v>
      </c>
      <c r="H230">
        <v>17816.508214632209</v>
      </c>
      <c r="I230">
        <v>54</v>
      </c>
    </row>
    <row r="231" spans="1:9" x14ac:dyDescent="0.25">
      <c r="A231" s="6" t="s">
        <v>102</v>
      </c>
      <c r="B231" t="s">
        <v>43</v>
      </c>
      <c r="C231" t="s">
        <v>6</v>
      </c>
      <c r="D231" t="s">
        <v>6</v>
      </c>
      <c r="E231" t="b">
        <v>1</v>
      </c>
      <c r="F231">
        <v>31968.996243090245</v>
      </c>
      <c r="G231">
        <v>3911.18359375</v>
      </c>
      <c r="H231">
        <v>19057.812691301915</v>
      </c>
      <c r="I231">
        <v>57</v>
      </c>
    </row>
    <row r="232" spans="1:9" x14ac:dyDescent="0.25">
      <c r="A232" s="6" t="s">
        <v>102</v>
      </c>
      <c r="B232" t="s">
        <v>44</v>
      </c>
      <c r="C232" t="s">
        <v>6</v>
      </c>
      <c r="D232" t="s">
        <v>6</v>
      </c>
      <c r="E232" t="b">
        <v>1</v>
      </c>
      <c r="F232">
        <v>30782.939935929739</v>
      </c>
      <c r="G232">
        <v>4158.77685546875</v>
      </c>
      <c r="H232">
        <v>17624.163122422658</v>
      </c>
      <c r="I232">
        <v>58</v>
      </c>
    </row>
    <row r="233" spans="1:9" x14ac:dyDescent="0.25">
      <c r="A233" s="6" t="s">
        <v>102</v>
      </c>
      <c r="B233" t="s">
        <v>45</v>
      </c>
      <c r="C233" t="s">
        <v>6</v>
      </c>
      <c r="D233" t="s">
        <v>6</v>
      </c>
      <c r="E233" t="b">
        <v>1</v>
      </c>
      <c r="F233">
        <v>25638.720425651398</v>
      </c>
      <c r="G233">
        <v>3362.16259765625</v>
      </c>
      <c r="H233">
        <v>13276.557793662872</v>
      </c>
      <c r="I233">
        <v>46</v>
      </c>
    </row>
    <row r="234" spans="1:9" x14ac:dyDescent="0.25">
      <c r="A234" s="6" t="s">
        <v>102</v>
      </c>
      <c r="B234" t="s">
        <v>46</v>
      </c>
      <c r="C234" t="s">
        <v>6</v>
      </c>
      <c r="D234" t="s">
        <v>6</v>
      </c>
      <c r="E234" t="b">
        <v>1</v>
      </c>
      <c r="F234">
        <v>19212.22047521799</v>
      </c>
      <c r="G234">
        <v>3045.95703125</v>
      </c>
      <c r="H234">
        <v>7166.2635164472395</v>
      </c>
      <c r="I234">
        <v>38</v>
      </c>
    </row>
    <row r="235" spans="1:9" x14ac:dyDescent="0.25">
      <c r="A235" s="6" t="s">
        <v>114</v>
      </c>
      <c r="B235" t="s">
        <v>65</v>
      </c>
      <c r="C235" t="s">
        <v>6</v>
      </c>
      <c r="D235" t="s">
        <v>6</v>
      </c>
      <c r="E235" t="b">
        <v>1</v>
      </c>
      <c r="F235">
        <v>96375.632724249852</v>
      </c>
      <c r="G235">
        <v>4235.50390625</v>
      </c>
      <c r="H235">
        <v>83140.128922904027</v>
      </c>
      <c r="I235">
        <v>63</v>
      </c>
    </row>
    <row r="236" spans="1:9" x14ac:dyDescent="0.25">
      <c r="A236" s="6" t="s">
        <v>114</v>
      </c>
      <c r="B236" t="s">
        <v>66</v>
      </c>
      <c r="C236" t="s">
        <v>6</v>
      </c>
      <c r="D236" t="s">
        <v>6</v>
      </c>
      <c r="E236" t="b">
        <v>1</v>
      </c>
      <c r="F236">
        <v>87005.034148595252</v>
      </c>
      <c r="G236">
        <v>3915.21484375</v>
      </c>
      <c r="H236">
        <v>74089.819295308509</v>
      </c>
      <c r="I236">
        <v>53</v>
      </c>
    </row>
    <row r="237" spans="1:9" x14ac:dyDescent="0.25">
      <c r="A237" s="6" t="s">
        <v>114</v>
      </c>
      <c r="B237" t="s">
        <v>67</v>
      </c>
      <c r="C237" t="s">
        <v>6</v>
      </c>
      <c r="D237" t="s">
        <v>6</v>
      </c>
      <c r="E237" t="b">
        <v>1</v>
      </c>
      <c r="F237">
        <v>63553.925437201695</v>
      </c>
      <c r="G237">
        <v>3062.6689453125</v>
      </c>
      <c r="H237">
        <v>51491.256514777378</v>
      </c>
      <c r="I237">
        <v>37</v>
      </c>
    </row>
    <row r="238" spans="1:9" x14ac:dyDescent="0.25">
      <c r="A238" s="6" t="s">
        <v>114</v>
      </c>
      <c r="B238" t="s">
        <v>68</v>
      </c>
      <c r="C238" t="s">
        <v>6</v>
      </c>
      <c r="D238" t="s">
        <v>6</v>
      </c>
      <c r="E238" t="b">
        <v>1</v>
      </c>
      <c r="F238">
        <v>43968.864140886471</v>
      </c>
      <c r="G238">
        <v>2241.70849609375</v>
      </c>
      <c r="H238">
        <v>32727.15574397485</v>
      </c>
      <c r="I238">
        <v>25</v>
      </c>
    </row>
    <row r="239" spans="1:9" x14ac:dyDescent="0.25">
      <c r="A239" s="6" t="s">
        <v>114</v>
      </c>
      <c r="B239" t="s">
        <v>69</v>
      </c>
      <c r="C239" t="s">
        <v>6</v>
      </c>
      <c r="D239" t="s">
        <v>6</v>
      </c>
      <c r="E239" t="b">
        <v>1</v>
      </c>
      <c r="F239">
        <v>76869.897848296299</v>
      </c>
      <c r="G239">
        <v>3581.38037109375</v>
      </c>
      <c r="H239">
        <v>64288.517456221722</v>
      </c>
      <c r="I239">
        <v>51</v>
      </c>
    </row>
    <row r="240" spans="1:9" x14ac:dyDescent="0.25">
      <c r="A240" s="6" t="s">
        <v>114</v>
      </c>
      <c r="B240" t="s">
        <v>70</v>
      </c>
      <c r="C240" t="s">
        <v>6</v>
      </c>
      <c r="D240" t="s">
        <v>6</v>
      </c>
      <c r="E240" t="b">
        <v>1</v>
      </c>
      <c r="F240">
        <v>65443.205009359364</v>
      </c>
      <c r="G240">
        <v>3249.96337890625</v>
      </c>
      <c r="H240">
        <v>53193.241731542592</v>
      </c>
      <c r="I240">
        <v>44</v>
      </c>
    </row>
    <row r="241" spans="1:9" x14ac:dyDescent="0.25">
      <c r="A241" s="6" t="s">
        <v>114</v>
      </c>
      <c r="B241" t="s">
        <v>71</v>
      </c>
      <c r="C241" t="s">
        <v>6</v>
      </c>
      <c r="D241" t="s">
        <v>6</v>
      </c>
      <c r="E241" t="b">
        <v>1</v>
      </c>
      <c r="F241">
        <v>48585.18108114745</v>
      </c>
      <c r="G241">
        <v>2771.125</v>
      </c>
      <c r="H241">
        <v>36814.056014390248</v>
      </c>
      <c r="I241">
        <v>38</v>
      </c>
    </row>
    <row r="242" spans="1:9" x14ac:dyDescent="0.25">
      <c r="A242" s="6" t="s">
        <v>114</v>
      </c>
      <c r="B242" t="s">
        <v>72</v>
      </c>
      <c r="C242" t="s">
        <v>6</v>
      </c>
      <c r="D242" t="s">
        <v>6</v>
      </c>
      <c r="E242" t="b">
        <v>1</v>
      </c>
      <c r="F242">
        <v>56000.416325360995</v>
      </c>
      <c r="G242">
        <v>2973.20166015625</v>
      </c>
      <c r="H242">
        <v>44027.214785367709</v>
      </c>
      <c r="I242">
        <v>40</v>
      </c>
    </row>
    <row r="243" spans="1:9" x14ac:dyDescent="0.25">
      <c r="A243" s="6" t="s">
        <v>115</v>
      </c>
      <c r="B243" t="s">
        <v>26</v>
      </c>
      <c r="C243" t="s">
        <v>6</v>
      </c>
      <c r="D243" t="s">
        <v>6</v>
      </c>
      <c r="E243" t="b">
        <v>1</v>
      </c>
      <c r="F243">
        <v>9755.9464784050651</v>
      </c>
      <c r="G243">
        <v>4018.115234375</v>
      </c>
      <c r="H243">
        <v>4737.8312878990837</v>
      </c>
      <c r="I243">
        <v>71</v>
      </c>
    </row>
    <row r="244" spans="1:9" x14ac:dyDescent="0.25">
      <c r="A244" s="6" t="s">
        <v>115</v>
      </c>
      <c r="B244" t="s">
        <v>27</v>
      </c>
      <c r="C244" t="s">
        <v>6</v>
      </c>
      <c r="D244" t="s">
        <v>6</v>
      </c>
      <c r="E244" t="b">
        <v>1</v>
      </c>
      <c r="F244">
        <v>8145.626289374045</v>
      </c>
      <c r="G244">
        <v>3536.7353515625</v>
      </c>
      <c r="H244">
        <v>3608.8909320894991</v>
      </c>
      <c r="I244">
        <v>59</v>
      </c>
    </row>
    <row r="245" spans="1:9" x14ac:dyDescent="0.25">
      <c r="A245" s="6" t="s">
        <v>115</v>
      </c>
      <c r="B245" t="s">
        <v>28</v>
      </c>
      <c r="C245" t="s">
        <v>6</v>
      </c>
      <c r="D245" t="s">
        <v>6</v>
      </c>
      <c r="E245" t="b">
        <v>1</v>
      </c>
      <c r="F245">
        <v>6358.471926589561</v>
      </c>
      <c r="G245">
        <v>3179.918701171875</v>
      </c>
      <c r="H245">
        <v>2178.5531777339702</v>
      </c>
      <c r="I245">
        <v>50</v>
      </c>
    </row>
    <row r="246" spans="1:9" x14ac:dyDescent="0.25">
      <c r="A246" s="6" t="s">
        <v>115</v>
      </c>
      <c r="B246" t="s">
        <v>29</v>
      </c>
      <c r="C246" t="s">
        <v>6</v>
      </c>
      <c r="D246" t="s">
        <v>6</v>
      </c>
      <c r="E246" t="b">
        <v>1</v>
      </c>
      <c r="F246">
        <v>4685.7843498955217</v>
      </c>
      <c r="G246">
        <v>2685.685546875</v>
      </c>
      <c r="H246">
        <v>1000.0987419853652</v>
      </c>
      <c r="I246">
        <v>38</v>
      </c>
    </row>
    <row r="247" spans="1:9" x14ac:dyDescent="0.25">
      <c r="A247" s="6" t="s">
        <v>115</v>
      </c>
      <c r="B247" t="s">
        <v>30</v>
      </c>
      <c r="C247" t="s">
        <v>6</v>
      </c>
      <c r="D247" t="s">
        <v>6</v>
      </c>
      <c r="E247" t="b">
        <v>1</v>
      </c>
      <c r="F247">
        <v>7964.5387224829547</v>
      </c>
      <c r="G247">
        <v>3686.117431640625</v>
      </c>
      <c r="H247">
        <v>3278.4213308966509</v>
      </c>
      <c r="I247">
        <v>62</v>
      </c>
    </row>
    <row r="248" spans="1:9" x14ac:dyDescent="0.25">
      <c r="A248" s="6" t="s">
        <v>115</v>
      </c>
      <c r="B248" t="s">
        <v>31</v>
      </c>
      <c r="C248" t="s">
        <v>6</v>
      </c>
      <c r="D248" t="s">
        <v>6</v>
      </c>
      <c r="E248" t="b">
        <v>0</v>
      </c>
      <c r="F248">
        <v>6067.8708036939915</v>
      </c>
      <c r="G248">
        <v>2603.91552734375</v>
      </c>
      <c r="H248">
        <v>2463.9552095930394</v>
      </c>
      <c r="I248">
        <v>40</v>
      </c>
    </row>
    <row r="249" spans="1:9" x14ac:dyDescent="0.25">
      <c r="A249" s="6" t="s">
        <v>115</v>
      </c>
      <c r="B249" t="s">
        <v>32</v>
      </c>
      <c r="C249" t="s">
        <v>6</v>
      </c>
      <c r="D249" t="s">
        <v>6</v>
      </c>
      <c r="E249" t="b">
        <v>0</v>
      </c>
      <c r="F249">
        <v>5146.3795589011497</v>
      </c>
      <c r="G249">
        <v>2373.36376953125</v>
      </c>
      <c r="H249">
        <v>1773.0156844657245</v>
      </c>
      <c r="I249">
        <v>33</v>
      </c>
    </row>
    <row r="250" spans="1:9" x14ac:dyDescent="0.25">
      <c r="A250" s="6" t="s">
        <v>115</v>
      </c>
      <c r="B250" t="s">
        <v>33</v>
      </c>
      <c r="C250" t="s">
        <v>6</v>
      </c>
      <c r="D250" t="s">
        <v>6</v>
      </c>
      <c r="E250" t="b">
        <v>0</v>
      </c>
      <c r="F250">
        <v>3966.1831026734576</v>
      </c>
      <c r="G250">
        <v>2077.9169921875</v>
      </c>
      <c r="H250">
        <v>888.26606852428756</v>
      </c>
      <c r="I250">
        <v>28</v>
      </c>
    </row>
    <row r="251" spans="1:9" x14ac:dyDescent="0.25">
      <c r="A251" s="6" t="s">
        <v>115</v>
      </c>
      <c r="B251" t="s">
        <v>34</v>
      </c>
      <c r="C251" t="s">
        <v>6</v>
      </c>
      <c r="D251" t="s">
        <v>6</v>
      </c>
      <c r="E251" t="b">
        <v>0</v>
      </c>
      <c r="F251">
        <v>5073.7372527135512</v>
      </c>
      <c r="G251">
        <v>2522.284912109375</v>
      </c>
      <c r="H251">
        <v>1551.4522337926526</v>
      </c>
      <c r="I251">
        <v>40</v>
      </c>
    </row>
    <row r="252" spans="1:9" x14ac:dyDescent="0.25">
      <c r="A252" s="6" t="s">
        <v>115</v>
      </c>
      <c r="B252" t="s">
        <v>35</v>
      </c>
      <c r="C252" t="s">
        <v>6</v>
      </c>
      <c r="D252" t="s">
        <v>6</v>
      </c>
      <c r="E252" t="b">
        <v>1</v>
      </c>
      <c r="F252">
        <v>4489.5415677582814</v>
      </c>
      <c r="G252">
        <v>2300.30859375</v>
      </c>
      <c r="H252">
        <v>1189.2330235993459</v>
      </c>
      <c r="I252">
        <v>36</v>
      </c>
    </row>
    <row r="253" spans="1:9" x14ac:dyDescent="0.25">
      <c r="A253" s="6" t="s">
        <v>115</v>
      </c>
      <c r="B253" t="s">
        <v>36</v>
      </c>
      <c r="C253" t="s">
        <v>6</v>
      </c>
      <c r="D253" t="s">
        <v>6</v>
      </c>
      <c r="E253" t="b">
        <v>1</v>
      </c>
      <c r="F253">
        <v>4426.2898992888331</v>
      </c>
      <c r="G253">
        <v>2125.3193359375</v>
      </c>
      <c r="H253">
        <v>1300.9705290190582</v>
      </c>
      <c r="I253">
        <v>31</v>
      </c>
    </row>
    <row r="254" spans="1:9" x14ac:dyDescent="0.25">
      <c r="A254" s="6" t="s">
        <v>115</v>
      </c>
      <c r="B254" t="s">
        <v>37</v>
      </c>
      <c r="C254" t="s">
        <v>6</v>
      </c>
      <c r="D254" t="s">
        <v>6</v>
      </c>
      <c r="E254" t="b">
        <v>0</v>
      </c>
      <c r="F254">
        <v>3022.2058718413141</v>
      </c>
      <c r="G254">
        <v>1406.3966064453125</v>
      </c>
      <c r="H254">
        <v>615.80923869312073</v>
      </c>
      <c r="I254">
        <v>18</v>
      </c>
    </row>
    <row r="255" spans="1:9" x14ac:dyDescent="0.25">
      <c r="A255" s="6" t="s">
        <v>116</v>
      </c>
      <c r="B255" t="s">
        <v>103</v>
      </c>
      <c r="C255" t="s">
        <v>6</v>
      </c>
      <c r="D255" t="s">
        <v>6</v>
      </c>
      <c r="E255" t="b">
        <v>1</v>
      </c>
      <c r="F255">
        <v>23994.465305580314</v>
      </c>
      <c r="G255">
        <v>3217.736328125</v>
      </c>
      <c r="H255">
        <v>19776.728939308341</v>
      </c>
      <c r="I255">
        <v>52</v>
      </c>
    </row>
    <row r="256" spans="1:9" x14ac:dyDescent="0.25">
      <c r="A256" s="6" t="s">
        <v>116</v>
      </c>
      <c r="B256" t="s">
        <v>104</v>
      </c>
      <c r="C256" t="s">
        <v>6</v>
      </c>
      <c r="D256" t="s">
        <v>6</v>
      </c>
      <c r="E256" t="b">
        <v>1</v>
      </c>
      <c r="F256">
        <v>18800.640071822359</v>
      </c>
      <c r="G256">
        <v>2428.344970703125</v>
      </c>
      <c r="H256">
        <v>15372.295017195896</v>
      </c>
      <c r="I256">
        <v>34</v>
      </c>
    </row>
    <row r="257" spans="1:9" x14ac:dyDescent="0.25">
      <c r="A257" s="6" t="s">
        <v>116</v>
      </c>
      <c r="B257" t="s">
        <v>105</v>
      </c>
      <c r="C257" t="s">
        <v>6</v>
      </c>
      <c r="D257" t="s">
        <v>6</v>
      </c>
      <c r="E257" t="b">
        <v>1</v>
      </c>
      <c r="F257">
        <v>14825.40387126389</v>
      </c>
      <c r="G257">
        <v>1998.179443359375</v>
      </c>
      <c r="H257">
        <v>11827.224458422093</v>
      </c>
      <c r="I257">
        <v>26</v>
      </c>
    </row>
    <row r="258" spans="1:9" x14ac:dyDescent="0.25">
      <c r="A258" s="6" t="s">
        <v>116</v>
      </c>
      <c r="B258" t="s">
        <v>106</v>
      </c>
      <c r="C258" t="s">
        <v>6</v>
      </c>
      <c r="D258" t="s">
        <v>6</v>
      </c>
      <c r="E258" t="b">
        <v>1</v>
      </c>
      <c r="F258">
        <v>9604.8367335937983</v>
      </c>
      <c r="G258">
        <v>1412.30810546875</v>
      </c>
      <c r="H258">
        <v>7192.5285785339838</v>
      </c>
      <c r="I258">
        <v>17</v>
      </c>
    </row>
    <row r="259" spans="1:9" x14ac:dyDescent="0.25">
      <c r="A259" s="6" t="s">
        <v>116</v>
      </c>
      <c r="B259" t="s">
        <v>107</v>
      </c>
      <c r="C259" t="s">
        <v>6</v>
      </c>
      <c r="D259" t="s">
        <v>6</v>
      </c>
      <c r="E259" t="b">
        <v>1</v>
      </c>
      <c r="F259">
        <v>15711.223985905855</v>
      </c>
      <c r="G259">
        <v>2491.9365234375</v>
      </c>
      <c r="H259">
        <v>12219.287517781466</v>
      </c>
      <c r="I259">
        <v>37</v>
      </c>
    </row>
    <row r="260" spans="1:9" x14ac:dyDescent="0.25">
      <c r="A260" s="6" t="s">
        <v>116</v>
      </c>
      <c r="B260" t="s">
        <v>108</v>
      </c>
      <c r="C260" t="s">
        <v>6</v>
      </c>
      <c r="D260" t="s">
        <v>6</v>
      </c>
      <c r="E260" t="b">
        <v>1</v>
      </c>
      <c r="F260">
        <v>11013.924349780762</v>
      </c>
      <c r="G260">
        <v>1805.03173828125</v>
      </c>
      <c r="H260">
        <v>8208.8926191289065</v>
      </c>
      <c r="I260">
        <v>21</v>
      </c>
    </row>
    <row r="261" spans="1:9" x14ac:dyDescent="0.25">
      <c r="A261" s="6" t="s">
        <v>116</v>
      </c>
      <c r="B261" t="s">
        <v>109</v>
      </c>
      <c r="C261" t="s">
        <v>6</v>
      </c>
      <c r="D261" t="s">
        <v>6</v>
      </c>
      <c r="E261" t="b">
        <v>1</v>
      </c>
      <c r="F261">
        <v>10796.454777076953</v>
      </c>
      <c r="G261">
        <v>1760.8861083984375</v>
      </c>
      <c r="H261">
        <v>8035.5686763079111</v>
      </c>
      <c r="I261">
        <v>20</v>
      </c>
    </row>
    <row r="262" spans="1:9" x14ac:dyDescent="0.25">
      <c r="A262" s="6" t="s">
        <v>116</v>
      </c>
      <c r="B262" t="s">
        <v>110</v>
      </c>
      <c r="C262" t="s">
        <v>6</v>
      </c>
      <c r="D262" t="s">
        <v>6</v>
      </c>
      <c r="E262" t="b">
        <v>1</v>
      </c>
      <c r="F262">
        <v>6001.9662555201057</v>
      </c>
      <c r="G262">
        <v>1128.322265625</v>
      </c>
      <c r="H262">
        <v>3873.6439898951057</v>
      </c>
      <c r="I262">
        <v>11</v>
      </c>
    </row>
    <row r="263" spans="1:9" x14ac:dyDescent="0.25">
      <c r="A263" s="6" t="s">
        <v>116</v>
      </c>
      <c r="B263" t="s">
        <v>111</v>
      </c>
      <c r="C263" t="s">
        <v>6</v>
      </c>
      <c r="D263" t="s">
        <v>6</v>
      </c>
      <c r="E263" t="b">
        <v>1</v>
      </c>
      <c r="F263">
        <v>10849.041208008575</v>
      </c>
      <c r="G263">
        <v>2088.996337890625</v>
      </c>
      <c r="H263">
        <v>7760.0447652137755</v>
      </c>
      <c r="I263">
        <v>28</v>
      </c>
    </row>
    <row r="264" spans="1:9" x14ac:dyDescent="0.25">
      <c r="A264" s="6" t="s">
        <v>116</v>
      </c>
      <c r="B264" t="s">
        <v>112</v>
      </c>
      <c r="C264" t="s">
        <v>6</v>
      </c>
      <c r="D264" t="s">
        <v>6</v>
      </c>
      <c r="E264" t="b">
        <v>1</v>
      </c>
      <c r="F264">
        <v>11915.870202471328</v>
      </c>
      <c r="G264">
        <v>1995.5362548828125</v>
      </c>
      <c r="H264">
        <v>8920.3339914575336</v>
      </c>
      <c r="I264">
        <v>24</v>
      </c>
    </row>
    <row r="265" spans="1:9" x14ac:dyDescent="0.25">
      <c r="A265" s="6" t="s">
        <v>116</v>
      </c>
      <c r="B265" t="s">
        <v>113</v>
      </c>
      <c r="C265" t="s">
        <v>6</v>
      </c>
      <c r="D265" t="s">
        <v>6</v>
      </c>
      <c r="E265" t="b">
        <v>1</v>
      </c>
      <c r="F265">
        <v>5625.4739009557379</v>
      </c>
      <c r="G265">
        <v>1175.0679931640625</v>
      </c>
      <c r="H265">
        <v>3450.4059192357672</v>
      </c>
      <c r="I265">
        <v>10</v>
      </c>
    </row>
    <row r="266" spans="1:9" x14ac:dyDescent="0.25">
      <c r="A266" s="6" t="s">
        <v>24</v>
      </c>
      <c r="B266" t="s">
        <v>25</v>
      </c>
      <c r="C266" t="s">
        <v>6</v>
      </c>
      <c r="D266" t="s">
        <v>6</v>
      </c>
      <c r="E266" t="b">
        <v>0</v>
      </c>
      <c r="F266">
        <v>7820.3836292888018</v>
      </c>
      <c r="G266">
        <v>4050.969482421875</v>
      </c>
      <c r="H266">
        <v>2769.414207902083</v>
      </c>
      <c r="I266">
        <v>54</v>
      </c>
    </row>
    <row r="267" spans="1:9" x14ac:dyDescent="0.25">
      <c r="A267" s="6" t="s">
        <v>24</v>
      </c>
      <c r="B267" t="s">
        <v>47</v>
      </c>
      <c r="C267" t="s">
        <v>6</v>
      </c>
      <c r="D267" t="s">
        <v>6</v>
      </c>
      <c r="E267" t="b">
        <v>0</v>
      </c>
      <c r="F267">
        <v>6455.2695846189745</v>
      </c>
      <c r="G267">
        <v>3225.8046875</v>
      </c>
      <c r="H267">
        <v>2229.464775048662</v>
      </c>
      <c r="I267">
        <v>38</v>
      </c>
    </row>
    <row r="268" spans="1:9" x14ac:dyDescent="0.25">
      <c r="A268" s="6" t="s">
        <v>24</v>
      </c>
      <c r="B268" t="s">
        <v>48</v>
      </c>
      <c r="C268" t="s">
        <v>6</v>
      </c>
      <c r="D268" t="s">
        <v>6</v>
      </c>
      <c r="E268" t="b">
        <v>0</v>
      </c>
      <c r="F268">
        <v>6312.6496105443566</v>
      </c>
      <c r="G268">
        <v>3520.800537109375</v>
      </c>
      <c r="H268">
        <v>1791.8490314733119</v>
      </c>
      <c r="I268">
        <v>41</v>
      </c>
    </row>
    <row r="269" spans="1:9" x14ac:dyDescent="0.25">
      <c r="A269" s="6" t="s">
        <v>24</v>
      </c>
      <c r="B269" t="s">
        <v>49</v>
      </c>
      <c r="C269" t="s">
        <v>6</v>
      </c>
      <c r="D269" t="s">
        <v>6</v>
      </c>
      <c r="E269" t="b">
        <v>0</v>
      </c>
      <c r="F269">
        <v>4912.1336783066317</v>
      </c>
      <c r="G269">
        <v>3139.721435546875</v>
      </c>
      <c r="H269">
        <v>772.41224657445434</v>
      </c>
      <c r="I269">
        <v>32</v>
      </c>
    </row>
    <row r="270" spans="1:9" x14ac:dyDescent="0.25">
      <c r="A270" s="6" t="s">
        <v>24</v>
      </c>
      <c r="B270" t="s">
        <v>50</v>
      </c>
      <c r="C270" t="s">
        <v>6</v>
      </c>
      <c r="D270" t="s">
        <v>6</v>
      </c>
      <c r="E270" t="b">
        <v>0</v>
      </c>
      <c r="F270">
        <v>7652.7132897760475</v>
      </c>
      <c r="G270">
        <v>3897.25537109375</v>
      </c>
      <c r="H270">
        <v>2755.4580026056369</v>
      </c>
      <c r="I270">
        <v>49</v>
      </c>
    </row>
    <row r="271" spans="1:9" x14ac:dyDescent="0.25">
      <c r="A271" s="6" t="s">
        <v>24</v>
      </c>
      <c r="B271" t="s">
        <v>51</v>
      </c>
      <c r="C271" t="s">
        <v>6</v>
      </c>
      <c r="D271" t="s">
        <v>6</v>
      </c>
      <c r="E271" t="b">
        <v>0</v>
      </c>
      <c r="F271">
        <v>5588.8715261350899</v>
      </c>
      <c r="G271">
        <v>3002.034423828125</v>
      </c>
      <c r="H271">
        <v>1586.8370450865057</v>
      </c>
      <c r="I271">
        <v>40</v>
      </c>
    </row>
    <row r="272" spans="1:9" x14ac:dyDescent="0.25">
      <c r="A272" s="6" t="s">
        <v>24</v>
      </c>
      <c r="B272" t="s">
        <v>52</v>
      </c>
      <c r="C272" t="s">
        <v>6</v>
      </c>
      <c r="D272" t="s">
        <v>6</v>
      </c>
      <c r="E272" t="b">
        <v>0</v>
      </c>
      <c r="F272">
        <v>4917.0558131634298</v>
      </c>
      <c r="G272">
        <v>2818.038818359375</v>
      </c>
      <c r="H272">
        <v>1099.0169948040552</v>
      </c>
      <c r="I272">
        <v>31</v>
      </c>
    </row>
    <row r="273" spans="1:9" x14ac:dyDescent="0.25">
      <c r="A273" s="6" t="s">
        <v>24</v>
      </c>
      <c r="B273" t="s">
        <v>53</v>
      </c>
      <c r="C273" t="s">
        <v>6</v>
      </c>
      <c r="D273" t="s">
        <v>6</v>
      </c>
      <c r="E273" t="b">
        <v>1</v>
      </c>
      <c r="F273">
        <v>4273.4901468585686</v>
      </c>
      <c r="G273">
        <v>2413.539794921875</v>
      </c>
      <c r="H273">
        <v>859.95024512517057</v>
      </c>
      <c r="I273">
        <v>27</v>
      </c>
    </row>
    <row r="274" spans="1:9" x14ac:dyDescent="0.25">
      <c r="A274" s="6" t="s">
        <v>117</v>
      </c>
      <c r="B274" t="s">
        <v>73</v>
      </c>
      <c r="C274" t="s">
        <v>6</v>
      </c>
      <c r="D274" t="s">
        <v>6</v>
      </c>
      <c r="E274" t="b">
        <v>1</v>
      </c>
      <c r="F274">
        <v>22207.179648430021</v>
      </c>
      <c r="G274">
        <v>4165.4521484375</v>
      </c>
      <c r="H274">
        <v>17041.727587730558</v>
      </c>
      <c r="I274">
        <v>53</v>
      </c>
    </row>
    <row r="275" spans="1:9" x14ac:dyDescent="0.25">
      <c r="A275" s="6" t="s">
        <v>117</v>
      </c>
      <c r="B275" t="s">
        <v>74</v>
      </c>
      <c r="C275" t="s">
        <v>6</v>
      </c>
      <c r="D275" t="s">
        <v>6</v>
      </c>
      <c r="E275" t="b">
        <v>1</v>
      </c>
      <c r="F275">
        <v>15584.357192181287</v>
      </c>
      <c r="G275">
        <v>2837.8330078125</v>
      </c>
      <c r="H275">
        <v>11746.524073742567</v>
      </c>
      <c r="I275">
        <v>30</v>
      </c>
    </row>
    <row r="276" spans="1:9" x14ac:dyDescent="0.25">
      <c r="A276" s="6" t="s">
        <v>117</v>
      </c>
      <c r="B276" t="s">
        <v>75</v>
      </c>
      <c r="C276" t="s">
        <v>6</v>
      </c>
      <c r="D276" t="s">
        <v>6</v>
      </c>
      <c r="E276" t="b">
        <v>1</v>
      </c>
      <c r="F276">
        <v>12396.430087741108</v>
      </c>
      <c r="G276">
        <v>2403.54443359375</v>
      </c>
      <c r="H276">
        <v>8992.8856655914497</v>
      </c>
      <c r="I276">
        <v>22</v>
      </c>
    </row>
    <row r="277" spans="1:9" x14ac:dyDescent="0.25">
      <c r="A277" s="6" t="s">
        <v>117</v>
      </c>
      <c r="B277" t="s">
        <v>76</v>
      </c>
      <c r="C277" t="s">
        <v>6</v>
      </c>
      <c r="D277" t="s">
        <v>6</v>
      </c>
      <c r="E277" t="b">
        <v>1</v>
      </c>
      <c r="F277">
        <v>7361.2692231748151</v>
      </c>
      <c r="G277">
        <v>1567.412353515625</v>
      </c>
      <c r="H277">
        <v>4793.8568086240339</v>
      </c>
      <c r="I277">
        <v>13</v>
      </c>
    </row>
    <row r="278" spans="1:9" x14ac:dyDescent="0.25">
      <c r="A278" s="6" t="s">
        <v>117</v>
      </c>
      <c r="B278" t="s">
        <v>77</v>
      </c>
      <c r="C278" t="s">
        <v>6</v>
      </c>
      <c r="D278" t="s">
        <v>6</v>
      </c>
      <c r="E278" t="b">
        <v>1</v>
      </c>
      <c r="F278">
        <v>18835.613807943861</v>
      </c>
      <c r="G278">
        <v>3412.478515625</v>
      </c>
      <c r="H278">
        <v>14423.135322836437</v>
      </c>
      <c r="I278">
        <v>40</v>
      </c>
    </row>
    <row r="279" spans="1:9" x14ac:dyDescent="0.25">
      <c r="A279" s="6" t="s">
        <v>117</v>
      </c>
      <c r="B279" t="s">
        <v>78</v>
      </c>
      <c r="C279" t="s">
        <v>6</v>
      </c>
      <c r="D279" t="s">
        <v>6</v>
      </c>
      <c r="E279" t="b">
        <v>1</v>
      </c>
      <c r="F279">
        <v>17486.799431438914</v>
      </c>
      <c r="G279">
        <v>3345.771728515625</v>
      </c>
      <c r="H279">
        <v>13141.027622814647</v>
      </c>
      <c r="I279">
        <v>42</v>
      </c>
    </row>
    <row r="280" spans="1:9" x14ac:dyDescent="0.25">
      <c r="A280" s="6" t="s">
        <v>117</v>
      </c>
      <c r="B280" t="s">
        <v>79</v>
      </c>
      <c r="C280" t="s">
        <v>6</v>
      </c>
      <c r="D280" t="s">
        <v>6</v>
      </c>
      <c r="E280" t="b">
        <v>1</v>
      </c>
      <c r="F280">
        <v>9584.6717296444531</v>
      </c>
      <c r="G280">
        <v>2232.671630859375</v>
      </c>
      <c r="H280">
        <v>6352.0001750790234</v>
      </c>
      <c r="I280">
        <v>20</v>
      </c>
    </row>
    <row r="281" spans="1:9" x14ac:dyDescent="0.25">
      <c r="A281" s="6" t="s">
        <v>117</v>
      </c>
      <c r="B281" t="s">
        <v>80</v>
      </c>
      <c r="C281" t="s">
        <v>6</v>
      </c>
      <c r="D281" t="s">
        <v>6</v>
      </c>
      <c r="E281" t="b">
        <v>1</v>
      </c>
      <c r="F281">
        <v>5335.0741560772585</v>
      </c>
      <c r="G281">
        <v>1324.521728515625</v>
      </c>
      <c r="H281">
        <v>3010.5524046734499</v>
      </c>
      <c r="I281">
        <v>9</v>
      </c>
    </row>
    <row r="282" spans="1:9" x14ac:dyDescent="0.25">
      <c r="A282" s="7" t="s">
        <v>102</v>
      </c>
      <c r="B282" t="s">
        <v>38</v>
      </c>
      <c r="C282" t="s">
        <v>7</v>
      </c>
      <c r="D282" t="s">
        <v>7</v>
      </c>
      <c r="E282" t="b">
        <v>1</v>
      </c>
      <c r="F282">
        <v>37827.861096058463</v>
      </c>
      <c r="G282">
        <v>4535.7314453125</v>
      </c>
      <c r="H282">
        <v>24292.129521046252</v>
      </c>
      <c r="I282">
        <v>68</v>
      </c>
    </row>
    <row r="283" spans="1:9" x14ac:dyDescent="0.25">
      <c r="A283" s="7" t="s">
        <v>102</v>
      </c>
      <c r="B283" t="s">
        <v>39</v>
      </c>
      <c r="C283" t="s">
        <v>7</v>
      </c>
      <c r="D283" t="s">
        <v>7</v>
      </c>
      <c r="E283" t="b">
        <v>1</v>
      </c>
      <c r="F283">
        <v>26521.399420194917</v>
      </c>
      <c r="G283">
        <v>3610.64404296875</v>
      </c>
      <c r="H283">
        <v>13910.755266599946</v>
      </c>
      <c r="I283">
        <v>51</v>
      </c>
    </row>
    <row r="284" spans="1:9" x14ac:dyDescent="0.25">
      <c r="A284" s="7" t="s">
        <v>102</v>
      </c>
      <c r="B284" t="s">
        <v>41</v>
      </c>
      <c r="C284" t="s">
        <v>7</v>
      </c>
      <c r="D284" t="s">
        <v>7</v>
      </c>
      <c r="E284" t="b">
        <v>1</v>
      </c>
      <c r="F284">
        <v>21787.024804631692</v>
      </c>
      <c r="G284">
        <v>3688.30224609375</v>
      </c>
      <c r="H284">
        <v>9098.7226176657514</v>
      </c>
      <c r="I284">
        <v>53</v>
      </c>
    </row>
    <row r="285" spans="1:9" x14ac:dyDescent="0.25">
      <c r="A285" s="7" t="s">
        <v>102</v>
      </c>
      <c r="B285" t="s">
        <v>42</v>
      </c>
      <c r="C285" t="s">
        <v>7</v>
      </c>
      <c r="D285" t="s">
        <v>7</v>
      </c>
      <c r="E285" t="b">
        <v>1</v>
      </c>
      <c r="F285">
        <v>18536.884414017321</v>
      </c>
      <c r="G285">
        <v>5032.4541015625</v>
      </c>
      <c r="H285">
        <v>4504.4300797582864</v>
      </c>
      <c r="I285">
        <v>77</v>
      </c>
    </row>
    <row r="286" spans="1:9" x14ac:dyDescent="0.25">
      <c r="A286" s="7" t="s">
        <v>102</v>
      </c>
      <c r="B286" t="s">
        <v>40</v>
      </c>
      <c r="C286" t="s">
        <v>7</v>
      </c>
      <c r="D286" t="s">
        <v>7</v>
      </c>
      <c r="E286" t="b">
        <v>1</v>
      </c>
      <c r="F286">
        <v>32940.073826410589</v>
      </c>
      <c r="G286">
        <v>4693.80419921875</v>
      </c>
      <c r="H286">
        <v>19246.269539453806</v>
      </c>
      <c r="I286">
        <v>64</v>
      </c>
    </row>
    <row r="287" spans="1:9" x14ac:dyDescent="0.25">
      <c r="A287" s="7" t="s">
        <v>102</v>
      </c>
      <c r="B287" t="s">
        <v>43</v>
      </c>
      <c r="C287" t="s">
        <v>7</v>
      </c>
      <c r="D287" t="s">
        <v>7</v>
      </c>
      <c r="E287" t="b">
        <v>1</v>
      </c>
      <c r="F287">
        <v>35996.414297114869</v>
      </c>
      <c r="G287">
        <v>4614.46044921875</v>
      </c>
      <c r="H287">
        <v>22381.953958522343</v>
      </c>
      <c r="I287">
        <v>67</v>
      </c>
    </row>
    <row r="288" spans="1:9" x14ac:dyDescent="0.25">
      <c r="A288" s="7" t="s">
        <v>102</v>
      </c>
      <c r="B288" t="s">
        <v>44</v>
      </c>
      <c r="C288" t="s">
        <v>7</v>
      </c>
      <c r="D288" t="s">
        <v>7</v>
      </c>
      <c r="E288" t="b">
        <v>1</v>
      </c>
      <c r="F288">
        <v>32682.960650530447</v>
      </c>
      <c r="G288">
        <v>4403.265625</v>
      </c>
      <c r="H288">
        <v>19279.695014086356</v>
      </c>
      <c r="I288">
        <v>60</v>
      </c>
    </row>
    <row r="289" spans="1:9" x14ac:dyDescent="0.25">
      <c r="A289" s="7" t="s">
        <v>102</v>
      </c>
      <c r="B289" t="s">
        <v>45</v>
      </c>
      <c r="C289" t="s">
        <v>7</v>
      </c>
      <c r="D289" t="s">
        <v>7</v>
      </c>
      <c r="E289" t="b">
        <v>1</v>
      </c>
      <c r="F289">
        <v>26939.86508941391</v>
      </c>
      <c r="G289">
        <v>3666.9677734375</v>
      </c>
      <c r="H289">
        <v>14272.897365567474</v>
      </c>
      <c r="I289">
        <v>47</v>
      </c>
    </row>
    <row r="290" spans="1:9" x14ac:dyDescent="0.25">
      <c r="A290" s="7" t="s">
        <v>102</v>
      </c>
      <c r="B290" t="s">
        <v>46</v>
      </c>
      <c r="C290" t="s">
        <v>7</v>
      </c>
      <c r="D290" t="s">
        <v>7</v>
      </c>
      <c r="E290" t="b">
        <v>1</v>
      </c>
      <c r="F290">
        <v>18816.172722345113</v>
      </c>
      <c r="G290">
        <v>2566.471923828125</v>
      </c>
      <c r="H290">
        <v>7249.7007641847131</v>
      </c>
      <c r="I290">
        <v>28</v>
      </c>
    </row>
    <row r="291" spans="1:9" x14ac:dyDescent="0.25">
      <c r="A291" s="7" t="s">
        <v>114</v>
      </c>
      <c r="B291" t="s">
        <v>65</v>
      </c>
      <c r="C291" t="s">
        <v>7</v>
      </c>
      <c r="D291" t="s">
        <v>7</v>
      </c>
      <c r="E291" t="b">
        <v>1</v>
      </c>
      <c r="F291">
        <v>99457.49341635521</v>
      </c>
      <c r="G291">
        <v>4297.18310546875</v>
      </c>
      <c r="H291">
        <v>86160.310286090928</v>
      </c>
      <c r="I291">
        <v>61</v>
      </c>
    </row>
    <row r="292" spans="1:9" x14ac:dyDescent="0.25">
      <c r="A292" s="7" t="s">
        <v>114</v>
      </c>
      <c r="B292" t="s">
        <v>66</v>
      </c>
      <c r="C292" t="s">
        <v>7</v>
      </c>
      <c r="D292" t="s">
        <v>7</v>
      </c>
      <c r="E292" t="b">
        <v>1</v>
      </c>
      <c r="F292">
        <v>49081.041961264666</v>
      </c>
      <c r="G292">
        <v>3287.431640625</v>
      </c>
      <c r="H292">
        <v>36793.610232901628</v>
      </c>
      <c r="I292">
        <v>34</v>
      </c>
    </row>
    <row r="293" spans="1:9" x14ac:dyDescent="0.25">
      <c r="A293" s="7" t="s">
        <v>114</v>
      </c>
      <c r="B293" t="s">
        <v>67</v>
      </c>
      <c r="C293" t="s">
        <v>7</v>
      </c>
      <c r="D293" t="s">
        <v>7</v>
      </c>
      <c r="E293" t="b">
        <v>1</v>
      </c>
      <c r="F293">
        <v>47304.144365507687</v>
      </c>
      <c r="G293">
        <v>3151.94775390625</v>
      </c>
      <c r="H293">
        <v>35152.196684080685</v>
      </c>
      <c r="I293">
        <v>29</v>
      </c>
    </row>
    <row r="294" spans="1:9" x14ac:dyDescent="0.25">
      <c r="A294" s="7" t="s">
        <v>114</v>
      </c>
      <c r="B294" t="s">
        <v>68</v>
      </c>
      <c r="C294" t="s">
        <v>7</v>
      </c>
      <c r="D294" t="s">
        <v>7</v>
      </c>
      <c r="E294" t="b">
        <v>1</v>
      </c>
      <c r="F294">
        <v>28780.440614181196</v>
      </c>
      <c r="G294">
        <v>2057.6142578125</v>
      </c>
      <c r="H294">
        <v>17722.82644792143</v>
      </c>
      <c r="I294">
        <v>15</v>
      </c>
    </row>
    <row r="295" spans="1:9" x14ac:dyDescent="0.25">
      <c r="A295" s="7" t="s">
        <v>114</v>
      </c>
      <c r="B295" t="s">
        <v>69</v>
      </c>
      <c r="C295" t="s">
        <v>7</v>
      </c>
      <c r="D295" t="s">
        <v>7</v>
      </c>
      <c r="E295" t="b">
        <v>1</v>
      </c>
      <c r="F295">
        <v>60398.322583655776</v>
      </c>
      <c r="G295">
        <v>2993.196533203125</v>
      </c>
      <c r="H295">
        <v>48405.126061896743</v>
      </c>
      <c r="I295">
        <v>34</v>
      </c>
    </row>
    <row r="296" spans="1:9" x14ac:dyDescent="0.25">
      <c r="A296" s="7" t="s">
        <v>114</v>
      </c>
      <c r="B296" t="s">
        <v>70</v>
      </c>
      <c r="C296" t="s">
        <v>7</v>
      </c>
      <c r="D296" t="s">
        <v>7</v>
      </c>
      <c r="E296" t="b">
        <v>1</v>
      </c>
      <c r="F296">
        <v>45103.614823281721</v>
      </c>
      <c r="G296">
        <v>2328.114990234375</v>
      </c>
      <c r="H296">
        <v>33775.499871194319</v>
      </c>
      <c r="I296">
        <v>24</v>
      </c>
    </row>
    <row r="297" spans="1:9" x14ac:dyDescent="0.25">
      <c r="A297" s="7" t="s">
        <v>114</v>
      </c>
      <c r="B297" t="s">
        <v>71</v>
      </c>
      <c r="C297" t="s">
        <v>7</v>
      </c>
      <c r="D297" t="s">
        <v>7</v>
      </c>
      <c r="E297" t="b">
        <v>1</v>
      </c>
      <c r="F297">
        <v>39657.042089022143</v>
      </c>
      <c r="G297">
        <v>2501.52490234375</v>
      </c>
      <c r="H297">
        <v>28155.51725534294</v>
      </c>
      <c r="I297">
        <v>23</v>
      </c>
    </row>
    <row r="298" spans="1:9" x14ac:dyDescent="0.25">
      <c r="A298" s="7" t="s">
        <v>114</v>
      </c>
      <c r="B298" t="s">
        <v>72</v>
      </c>
      <c r="C298" t="s">
        <v>7</v>
      </c>
      <c r="D298" t="s">
        <v>7</v>
      </c>
      <c r="E298" t="b">
        <v>1</v>
      </c>
      <c r="F298">
        <v>32825.083735474138</v>
      </c>
      <c r="G298">
        <v>1997.9036865234375</v>
      </c>
      <c r="H298">
        <v>21827.180106171159</v>
      </c>
      <c r="I298">
        <v>18</v>
      </c>
    </row>
    <row r="299" spans="1:9" x14ac:dyDescent="0.25">
      <c r="A299" s="7" t="s">
        <v>115</v>
      </c>
      <c r="B299" t="s">
        <v>26</v>
      </c>
      <c r="C299" t="s">
        <v>7</v>
      </c>
      <c r="D299" t="s">
        <v>7</v>
      </c>
      <c r="E299" t="b">
        <v>0</v>
      </c>
      <c r="F299">
        <v>8995.2386315945296</v>
      </c>
      <c r="G299">
        <v>3736.901123046875</v>
      </c>
      <c r="H299">
        <v>4258.3374246243147</v>
      </c>
      <c r="I299">
        <v>64</v>
      </c>
    </row>
    <row r="300" spans="1:9" x14ac:dyDescent="0.25">
      <c r="A300" s="7" t="s">
        <v>115</v>
      </c>
      <c r="B300" t="s">
        <v>27</v>
      </c>
      <c r="C300" t="s">
        <v>7</v>
      </c>
      <c r="D300" t="s">
        <v>7</v>
      </c>
      <c r="E300" t="b">
        <v>0</v>
      </c>
      <c r="F300">
        <v>7669.7980629412868</v>
      </c>
      <c r="G300">
        <v>3610.5283203125</v>
      </c>
      <c r="H300">
        <v>3059.2697845904563</v>
      </c>
      <c r="I300">
        <v>59</v>
      </c>
    </row>
    <row r="301" spans="1:9" x14ac:dyDescent="0.25">
      <c r="A301" s="7" t="s">
        <v>115</v>
      </c>
      <c r="B301" t="s">
        <v>28</v>
      </c>
      <c r="C301" t="s">
        <v>7</v>
      </c>
      <c r="D301" t="s">
        <v>7</v>
      </c>
      <c r="E301" t="b">
        <v>0</v>
      </c>
      <c r="F301">
        <v>6450.8390284799825</v>
      </c>
      <c r="G301">
        <v>3468.549560546875</v>
      </c>
      <c r="H301">
        <v>1982.2895385050065</v>
      </c>
      <c r="I301">
        <v>54</v>
      </c>
    </row>
    <row r="302" spans="1:9" x14ac:dyDescent="0.25">
      <c r="A302" s="7" t="s">
        <v>115</v>
      </c>
      <c r="B302" t="s">
        <v>29</v>
      </c>
      <c r="C302" t="s">
        <v>7</v>
      </c>
      <c r="D302" t="s">
        <v>7</v>
      </c>
      <c r="E302" t="b">
        <v>0</v>
      </c>
      <c r="F302">
        <v>5186.1778833237422</v>
      </c>
      <c r="G302">
        <v>3210.643310546875</v>
      </c>
      <c r="H302">
        <v>975.534609016491</v>
      </c>
      <c r="I302">
        <v>47</v>
      </c>
    </row>
    <row r="303" spans="1:9" x14ac:dyDescent="0.25">
      <c r="A303" s="7" t="s">
        <v>115</v>
      </c>
      <c r="B303" t="s">
        <v>30</v>
      </c>
      <c r="C303" t="s">
        <v>7</v>
      </c>
      <c r="D303" t="s">
        <v>7</v>
      </c>
      <c r="E303" t="b">
        <v>0</v>
      </c>
      <c r="F303">
        <v>7623.6472430828489</v>
      </c>
      <c r="G303">
        <v>3468.024658203125</v>
      </c>
      <c r="H303">
        <v>3155.6225982311644</v>
      </c>
      <c r="I303">
        <v>55</v>
      </c>
    </row>
    <row r="304" spans="1:9" x14ac:dyDescent="0.25">
      <c r="A304" s="7" t="s">
        <v>115</v>
      </c>
      <c r="B304" t="s">
        <v>31</v>
      </c>
      <c r="C304" t="s">
        <v>7</v>
      </c>
      <c r="D304" t="s">
        <v>7</v>
      </c>
      <c r="E304" t="b">
        <v>0</v>
      </c>
      <c r="F304">
        <v>5881.2341164852978</v>
      </c>
      <c r="G304">
        <v>2763.7626953125</v>
      </c>
      <c r="H304">
        <v>2117.4714783932568</v>
      </c>
      <c r="I304">
        <v>39</v>
      </c>
    </row>
    <row r="305" spans="1:9" x14ac:dyDescent="0.25">
      <c r="A305" s="7" t="s">
        <v>115</v>
      </c>
      <c r="B305" t="s">
        <v>32</v>
      </c>
      <c r="C305" t="s">
        <v>7</v>
      </c>
      <c r="D305" t="s">
        <v>7</v>
      </c>
      <c r="E305" t="b">
        <v>0</v>
      </c>
      <c r="F305">
        <v>4796.1827548346446</v>
      </c>
      <c r="G305">
        <v>2344.827392578125</v>
      </c>
      <c r="H305">
        <v>1451.3553889594009</v>
      </c>
      <c r="I305">
        <v>32</v>
      </c>
    </row>
    <row r="306" spans="1:9" x14ac:dyDescent="0.25">
      <c r="A306" s="7" t="s">
        <v>115</v>
      </c>
      <c r="B306" t="s">
        <v>33</v>
      </c>
      <c r="C306" t="s">
        <v>7</v>
      </c>
      <c r="D306" t="s">
        <v>7</v>
      </c>
      <c r="E306" t="b">
        <v>0</v>
      </c>
      <c r="F306">
        <v>4076.4603706494918</v>
      </c>
      <c r="G306">
        <v>2102.156005859375</v>
      </c>
      <c r="H306">
        <v>974.30432664314424</v>
      </c>
      <c r="I306">
        <v>25</v>
      </c>
    </row>
    <row r="307" spans="1:9" x14ac:dyDescent="0.25">
      <c r="A307" s="7" t="s">
        <v>115</v>
      </c>
      <c r="B307" t="s">
        <v>34</v>
      </c>
      <c r="C307" t="s">
        <v>7</v>
      </c>
      <c r="D307" t="s">
        <v>7</v>
      </c>
      <c r="E307" t="b">
        <v>0</v>
      </c>
      <c r="F307">
        <v>4738.5301220908241</v>
      </c>
      <c r="G307">
        <v>2402.498046875</v>
      </c>
      <c r="H307">
        <v>1336.0321095480997</v>
      </c>
      <c r="I307">
        <v>33</v>
      </c>
    </row>
    <row r="308" spans="1:9" x14ac:dyDescent="0.25">
      <c r="A308" s="7" t="s">
        <v>115</v>
      </c>
      <c r="B308" t="s">
        <v>35</v>
      </c>
      <c r="C308" t="s">
        <v>7</v>
      </c>
      <c r="D308" t="s">
        <v>7</v>
      </c>
      <c r="E308" t="b">
        <v>0</v>
      </c>
      <c r="F308">
        <v>3918.4136582726014</v>
      </c>
      <c r="G308">
        <v>2052.54541015625</v>
      </c>
      <c r="H308">
        <v>865.86836637196643</v>
      </c>
      <c r="I308">
        <v>27</v>
      </c>
    </row>
    <row r="309" spans="1:9" x14ac:dyDescent="0.25">
      <c r="A309" s="7" t="s">
        <v>115</v>
      </c>
      <c r="B309" t="s">
        <v>36</v>
      </c>
      <c r="C309" t="s">
        <v>7</v>
      </c>
      <c r="D309" t="s">
        <v>7</v>
      </c>
      <c r="E309" t="b">
        <v>0</v>
      </c>
      <c r="F309">
        <v>4626.8472793467845</v>
      </c>
      <c r="G309">
        <v>2430.560302734375</v>
      </c>
      <c r="H309">
        <v>1196.2870796092357</v>
      </c>
      <c r="I309">
        <v>31</v>
      </c>
    </row>
    <row r="310" spans="1:9" x14ac:dyDescent="0.25">
      <c r="A310" s="7" t="s">
        <v>115</v>
      </c>
      <c r="B310" t="s">
        <v>37</v>
      </c>
      <c r="C310" t="s">
        <v>7</v>
      </c>
      <c r="D310" t="s">
        <v>7</v>
      </c>
      <c r="E310" t="b">
        <v>0</v>
      </c>
      <c r="F310">
        <v>3009.4229943541845</v>
      </c>
      <c r="G310">
        <v>1593.9586181640625</v>
      </c>
      <c r="H310">
        <v>415.46434567254391</v>
      </c>
      <c r="I310">
        <v>16</v>
      </c>
    </row>
    <row r="311" spans="1:9" x14ac:dyDescent="0.25">
      <c r="A311" s="7" t="s">
        <v>116</v>
      </c>
      <c r="B311" t="s">
        <v>103</v>
      </c>
      <c r="C311" t="s">
        <v>7</v>
      </c>
      <c r="D311" t="s">
        <v>7</v>
      </c>
      <c r="E311" t="b">
        <v>1</v>
      </c>
      <c r="F311">
        <v>17855.229823374248</v>
      </c>
      <c r="G311">
        <v>2820.43994140625</v>
      </c>
      <c r="H311">
        <v>14034.789866709209</v>
      </c>
      <c r="I311">
        <v>37</v>
      </c>
    </row>
    <row r="312" spans="1:9" x14ac:dyDescent="0.25">
      <c r="A312" s="7" t="s">
        <v>116</v>
      </c>
      <c r="B312" t="s">
        <v>104</v>
      </c>
      <c r="C312" t="s">
        <v>7</v>
      </c>
      <c r="D312" t="s">
        <v>7</v>
      </c>
      <c r="E312" t="b">
        <v>1</v>
      </c>
      <c r="F312">
        <v>15253.212246107925</v>
      </c>
      <c r="G312">
        <v>2481.451171875</v>
      </c>
      <c r="H312">
        <v>11771.76095597731</v>
      </c>
      <c r="I312">
        <v>28</v>
      </c>
    </row>
    <row r="313" spans="1:9" x14ac:dyDescent="0.25">
      <c r="A313" s="7" t="s">
        <v>116</v>
      </c>
      <c r="B313" t="s">
        <v>105</v>
      </c>
      <c r="C313" t="s">
        <v>7</v>
      </c>
      <c r="D313" t="s">
        <v>7</v>
      </c>
      <c r="E313" t="b">
        <v>1</v>
      </c>
      <c r="F313">
        <v>11373.929005499351</v>
      </c>
      <c r="G313">
        <v>2254.41455078125</v>
      </c>
      <c r="H313">
        <v>8119.5144547181017</v>
      </c>
      <c r="I313">
        <v>23</v>
      </c>
    </row>
    <row r="314" spans="1:9" x14ac:dyDescent="0.25">
      <c r="A314" s="7" t="s">
        <v>116</v>
      </c>
      <c r="B314" t="s">
        <v>106</v>
      </c>
      <c r="C314" t="s">
        <v>7</v>
      </c>
      <c r="D314" t="s">
        <v>7</v>
      </c>
      <c r="E314" t="b">
        <v>1</v>
      </c>
      <c r="F314">
        <v>6320.3697331328403</v>
      </c>
      <c r="G314">
        <v>1430.8529052734375</v>
      </c>
      <c r="H314">
        <v>3889.5168297667519</v>
      </c>
      <c r="I314">
        <v>11</v>
      </c>
    </row>
    <row r="315" spans="1:9" x14ac:dyDescent="0.25">
      <c r="A315" s="7" t="s">
        <v>116</v>
      </c>
      <c r="B315" t="s">
        <v>107</v>
      </c>
      <c r="C315" t="s">
        <v>7</v>
      </c>
      <c r="D315" t="s">
        <v>7</v>
      </c>
      <c r="E315" t="b">
        <v>1</v>
      </c>
      <c r="F315">
        <v>8764.1456435139189</v>
      </c>
      <c r="G315">
        <v>1876.63232421875</v>
      </c>
      <c r="H315">
        <v>5887.5133269245634</v>
      </c>
      <c r="I315">
        <v>17</v>
      </c>
    </row>
    <row r="316" spans="1:9" x14ac:dyDescent="0.25">
      <c r="A316" s="7" t="s">
        <v>116</v>
      </c>
      <c r="B316" t="s">
        <v>108</v>
      </c>
      <c r="C316" t="s">
        <v>7</v>
      </c>
      <c r="D316" t="s">
        <v>7</v>
      </c>
      <c r="E316" t="b">
        <v>1</v>
      </c>
      <c r="F316">
        <v>8992.4128680031281</v>
      </c>
      <c r="G316">
        <v>1654.5135498046875</v>
      </c>
      <c r="H316">
        <v>6337.8992686073761</v>
      </c>
      <c r="I316">
        <v>17</v>
      </c>
    </row>
    <row r="317" spans="1:9" x14ac:dyDescent="0.25">
      <c r="A317" s="7" t="s">
        <v>116</v>
      </c>
      <c r="B317" t="s">
        <v>109</v>
      </c>
      <c r="C317" t="s">
        <v>7</v>
      </c>
      <c r="D317" t="s">
        <v>7</v>
      </c>
      <c r="E317" t="b">
        <v>1</v>
      </c>
      <c r="F317">
        <v>8399.0353244305406</v>
      </c>
      <c r="G317">
        <v>1804.9847412109375</v>
      </c>
      <c r="H317">
        <v>5594.0506175518794</v>
      </c>
      <c r="I317">
        <v>15</v>
      </c>
    </row>
    <row r="318" spans="1:9" x14ac:dyDescent="0.25">
      <c r="A318" s="7" t="s">
        <v>116</v>
      </c>
      <c r="B318" t="s">
        <v>110</v>
      </c>
      <c r="C318" t="s">
        <v>7</v>
      </c>
      <c r="D318" t="s">
        <v>7</v>
      </c>
      <c r="E318" t="b">
        <v>1</v>
      </c>
      <c r="F318">
        <v>5324.2684248075057</v>
      </c>
      <c r="G318">
        <v>1527.893310546875</v>
      </c>
      <c r="H318">
        <v>2796.3750703916121</v>
      </c>
      <c r="I318">
        <v>11</v>
      </c>
    </row>
    <row r="319" spans="1:9" x14ac:dyDescent="0.25">
      <c r="A319" s="7" t="s">
        <v>116</v>
      </c>
      <c r="B319" t="s">
        <v>111</v>
      </c>
      <c r="C319" t="s">
        <v>7</v>
      </c>
      <c r="D319" t="s">
        <v>7</v>
      </c>
      <c r="E319" t="b">
        <v>1</v>
      </c>
      <c r="F319">
        <v>8428.1458985322934</v>
      </c>
      <c r="G319">
        <v>2107.874267578125</v>
      </c>
      <c r="H319">
        <v>5320.2716080659848</v>
      </c>
      <c r="I319">
        <v>20</v>
      </c>
    </row>
    <row r="320" spans="1:9" x14ac:dyDescent="0.25">
      <c r="A320" s="7" t="s">
        <v>116</v>
      </c>
      <c r="B320" t="s">
        <v>112</v>
      </c>
      <c r="C320" t="s">
        <v>7</v>
      </c>
      <c r="D320" t="s">
        <v>7</v>
      </c>
      <c r="E320" t="b">
        <v>1</v>
      </c>
      <c r="F320">
        <v>8167.1331441396578</v>
      </c>
      <c r="G320">
        <v>1747.058349609375</v>
      </c>
      <c r="H320">
        <v>5420.0747334951266</v>
      </c>
      <c r="I320">
        <v>16</v>
      </c>
    </row>
    <row r="321" spans="1:9" x14ac:dyDescent="0.25">
      <c r="A321" s="7" t="s">
        <v>116</v>
      </c>
      <c r="B321" t="s">
        <v>113</v>
      </c>
      <c r="C321" t="s">
        <v>7</v>
      </c>
      <c r="D321" t="s">
        <v>7</v>
      </c>
      <c r="E321" t="b">
        <v>1</v>
      </c>
      <c r="F321">
        <v>5213.6725292656529</v>
      </c>
      <c r="G321">
        <v>1396.5445556640625</v>
      </c>
      <c r="H321">
        <v>2817.128011748563</v>
      </c>
      <c r="I321">
        <v>9</v>
      </c>
    </row>
    <row r="322" spans="1:9" x14ac:dyDescent="0.25">
      <c r="A322" s="7" t="s">
        <v>24</v>
      </c>
      <c r="B322" t="s">
        <v>25</v>
      </c>
      <c r="C322" t="s">
        <v>7</v>
      </c>
      <c r="D322" t="s">
        <v>7</v>
      </c>
      <c r="E322" t="b">
        <v>0</v>
      </c>
      <c r="F322">
        <v>7471.7884285053115</v>
      </c>
      <c r="G322">
        <v>3980.380859375</v>
      </c>
      <c r="H322">
        <v>2491.4075157245497</v>
      </c>
      <c r="I322">
        <v>53</v>
      </c>
    </row>
    <row r="323" spans="1:9" x14ac:dyDescent="0.25">
      <c r="A323" s="7" t="s">
        <v>24</v>
      </c>
      <c r="B323" t="s">
        <v>47</v>
      </c>
      <c r="C323" t="s">
        <v>7</v>
      </c>
      <c r="D323" t="s">
        <v>7</v>
      </c>
      <c r="E323" t="b">
        <v>0</v>
      </c>
      <c r="F323">
        <v>6578.7732004251375</v>
      </c>
      <c r="G323">
        <v>3515.163818359375</v>
      </c>
      <c r="H323">
        <v>2063.6094774331946</v>
      </c>
      <c r="I323">
        <v>41</v>
      </c>
    </row>
    <row r="324" spans="1:9" x14ac:dyDescent="0.25">
      <c r="A324" s="7" t="s">
        <v>24</v>
      </c>
      <c r="B324" t="s">
        <v>48</v>
      </c>
      <c r="C324" t="s">
        <v>7</v>
      </c>
      <c r="D324" t="s">
        <v>7</v>
      </c>
      <c r="E324" t="b">
        <v>0</v>
      </c>
      <c r="F324">
        <v>6039.6271416640793</v>
      </c>
      <c r="G324">
        <v>3375.469482421875</v>
      </c>
      <c r="H324">
        <v>1664.1576210952317</v>
      </c>
      <c r="I324">
        <v>39</v>
      </c>
    </row>
    <row r="325" spans="1:9" x14ac:dyDescent="0.25">
      <c r="A325" s="7" t="s">
        <v>24</v>
      </c>
      <c r="B325" t="s">
        <v>49</v>
      </c>
      <c r="C325" t="s">
        <v>7</v>
      </c>
      <c r="D325" t="s">
        <v>7</v>
      </c>
      <c r="E325" t="b">
        <v>0</v>
      </c>
      <c r="F325">
        <v>4892.6792734911714</v>
      </c>
      <c r="G325">
        <v>3173.23681640625</v>
      </c>
      <c r="H325">
        <v>719.44237697627921</v>
      </c>
      <c r="I325">
        <v>32</v>
      </c>
    </row>
    <row r="326" spans="1:9" x14ac:dyDescent="0.25">
      <c r="A326" s="7" t="s">
        <v>24</v>
      </c>
      <c r="B326" t="s">
        <v>50</v>
      </c>
      <c r="C326" t="s">
        <v>7</v>
      </c>
      <c r="D326" t="s">
        <v>7</v>
      </c>
      <c r="E326" t="b">
        <v>0</v>
      </c>
      <c r="F326">
        <v>7746.7919486768105</v>
      </c>
      <c r="G326">
        <v>4141.54443359375</v>
      </c>
      <c r="H326">
        <v>2605.2473148114541</v>
      </c>
      <c r="I326">
        <v>53</v>
      </c>
    </row>
    <row r="327" spans="1:9" x14ac:dyDescent="0.25">
      <c r="A327" s="7" t="s">
        <v>24</v>
      </c>
      <c r="B327" t="s">
        <v>51</v>
      </c>
      <c r="C327" t="s">
        <v>7</v>
      </c>
      <c r="D327" t="s">
        <v>7</v>
      </c>
      <c r="E327" t="b">
        <v>0</v>
      </c>
      <c r="F327">
        <v>6635.5205244477675</v>
      </c>
      <c r="G327">
        <v>3765.101318359375</v>
      </c>
      <c r="H327">
        <v>1870.4191317017962</v>
      </c>
      <c r="I327">
        <v>46</v>
      </c>
    </row>
    <row r="328" spans="1:9" x14ac:dyDescent="0.25">
      <c r="A328" s="7" t="s">
        <v>24</v>
      </c>
      <c r="B328" t="s">
        <v>52</v>
      </c>
      <c r="C328" t="s">
        <v>7</v>
      </c>
      <c r="D328" t="s">
        <v>7</v>
      </c>
      <c r="E328" t="b">
        <v>0</v>
      </c>
      <c r="F328">
        <v>4608.4774979565427</v>
      </c>
      <c r="G328">
        <v>2623.341064453125</v>
      </c>
      <c r="H328">
        <v>985.13654031494093</v>
      </c>
      <c r="I328">
        <v>26</v>
      </c>
    </row>
    <row r="329" spans="1:9" x14ac:dyDescent="0.25">
      <c r="A329" s="7" t="s">
        <v>24</v>
      </c>
      <c r="B329" t="s">
        <v>53</v>
      </c>
      <c r="C329" t="s">
        <v>7</v>
      </c>
      <c r="D329" t="s">
        <v>7</v>
      </c>
      <c r="E329" t="b">
        <v>0</v>
      </c>
      <c r="F329">
        <v>3846.9225376899358</v>
      </c>
      <c r="G329">
        <v>2169.6572265625</v>
      </c>
      <c r="H329">
        <v>677.26532638622496</v>
      </c>
      <c r="I329">
        <v>21</v>
      </c>
    </row>
    <row r="330" spans="1:9" x14ac:dyDescent="0.25">
      <c r="A330" s="7" t="s">
        <v>117</v>
      </c>
      <c r="B330" t="s">
        <v>73</v>
      </c>
      <c r="C330" t="s">
        <v>7</v>
      </c>
      <c r="D330" t="s">
        <v>7</v>
      </c>
      <c r="E330" t="b">
        <v>1</v>
      </c>
      <c r="F330">
        <v>18623.671695715544</v>
      </c>
      <c r="G330">
        <v>3898.207275390625</v>
      </c>
      <c r="H330">
        <v>13725.464317328095</v>
      </c>
      <c r="I330">
        <v>43</v>
      </c>
    </row>
    <row r="331" spans="1:9" x14ac:dyDescent="0.25">
      <c r="A331" s="7" t="s">
        <v>117</v>
      </c>
      <c r="B331" t="s">
        <v>74</v>
      </c>
      <c r="C331" t="s">
        <v>7</v>
      </c>
      <c r="D331" t="s">
        <v>7</v>
      </c>
      <c r="E331" t="b">
        <v>1</v>
      </c>
      <c r="F331">
        <v>13309.359839049233</v>
      </c>
      <c r="G331">
        <v>2796.64697265625</v>
      </c>
      <c r="H331">
        <v>9512.7128015431299</v>
      </c>
      <c r="I331">
        <v>27</v>
      </c>
    </row>
    <row r="332" spans="1:9" x14ac:dyDescent="0.25">
      <c r="A332" s="7" t="s">
        <v>117</v>
      </c>
      <c r="B332" t="s">
        <v>75</v>
      </c>
      <c r="C332" t="s">
        <v>7</v>
      </c>
      <c r="D332" t="s">
        <v>7</v>
      </c>
      <c r="E332" t="b">
        <v>1</v>
      </c>
      <c r="F332">
        <v>9451.5082597716282</v>
      </c>
      <c r="G332">
        <v>2431.694091796875</v>
      </c>
      <c r="H332">
        <v>6019.8140687926243</v>
      </c>
      <c r="I332">
        <v>19</v>
      </c>
    </row>
    <row r="333" spans="1:9" x14ac:dyDescent="0.25">
      <c r="A333" s="7" t="s">
        <v>117</v>
      </c>
      <c r="B333" t="s">
        <v>76</v>
      </c>
      <c r="C333" t="s">
        <v>7</v>
      </c>
      <c r="D333" t="s">
        <v>7</v>
      </c>
      <c r="E333" t="b">
        <v>1</v>
      </c>
      <c r="F333">
        <v>6168.2709938005019</v>
      </c>
      <c r="G333">
        <v>1698.4739990234375</v>
      </c>
      <c r="H333">
        <v>3469.7969566300917</v>
      </c>
      <c r="I333">
        <v>11</v>
      </c>
    </row>
    <row r="334" spans="1:9" x14ac:dyDescent="0.25">
      <c r="A334" s="7" t="s">
        <v>117</v>
      </c>
      <c r="B334" t="s">
        <v>77</v>
      </c>
      <c r="C334" t="s">
        <v>7</v>
      </c>
      <c r="D334" t="s">
        <v>7</v>
      </c>
      <c r="E334" t="b">
        <v>1</v>
      </c>
      <c r="F334">
        <v>13830.487593425294</v>
      </c>
      <c r="G334">
        <v>2954.33349609375</v>
      </c>
      <c r="H334">
        <v>9876.1542041430675</v>
      </c>
      <c r="I334">
        <v>29</v>
      </c>
    </row>
    <row r="335" spans="1:9" x14ac:dyDescent="0.25">
      <c r="A335" s="7" t="s">
        <v>117</v>
      </c>
      <c r="B335" t="s">
        <v>78</v>
      </c>
      <c r="C335" t="s">
        <v>7</v>
      </c>
      <c r="D335" t="s">
        <v>7</v>
      </c>
      <c r="E335" t="b">
        <v>1</v>
      </c>
      <c r="F335">
        <v>8625.9329403516513</v>
      </c>
      <c r="G335">
        <v>2010.844482421875</v>
      </c>
      <c r="H335">
        <v>5615.0884884473544</v>
      </c>
      <c r="I335">
        <v>16</v>
      </c>
    </row>
    <row r="336" spans="1:9" x14ac:dyDescent="0.25">
      <c r="A336" s="7" t="s">
        <v>117</v>
      </c>
      <c r="B336" t="s">
        <v>79</v>
      </c>
      <c r="C336" t="s">
        <v>7</v>
      </c>
      <c r="D336" t="s">
        <v>7</v>
      </c>
      <c r="E336" t="b">
        <v>1</v>
      </c>
      <c r="F336">
        <v>8457.6022365605459</v>
      </c>
      <c r="G336">
        <v>2392.4306640625</v>
      </c>
      <c r="H336">
        <v>5065.1716869389629</v>
      </c>
      <c r="I336">
        <v>19</v>
      </c>
    </row>
    <row r="337" spans="1:9" x14ac:dyDescent="0.25">
      <c r="A337" s="7" t="s">
        <v>117</v>
      </c>
      <c r="B337" t="s">
        <v>80</v>
      </c>
      <c r="C337" t="s">
        <v>7</v>
      </c>
      <c r="D337" t="s">
        <v>7</v>
      </c>
      <c r="E337" t="b">
        <v>1</v>
      </c>
      <c r="F337">
        <v>4828.4267734669602</v>
      </c>
      <c r="G337">
        <v>1520.3687744140625</v>
      </c>
      <c r="H337">
        <v>2308.0580371998703</v>
      </c>
      <c r="I337">
        <v>8</v>
      </c>
    </row>
    <row r="338" spans="1:9" x14ac:dyDescent="0.25">
      <c r="A338" s="8" t="s">
        <v>102</v>
      </c>
      <c r="B338" t="s">
        <v>38</v>
      </c>
      <c r="C338" t="s">
        <v>9</v>
      </c>
      <c r="D338" t="s">
        <v>9</v>
      </c>
      <c r="E338" t="b">
        <v>1</v>
      </c>
      <c r="F338">
        <v>16075.748856504852</v>
      </c>
      <c r="G338">
        <v>2682.7685546875</v>
      </c>
      <c r="H338">
        <v>4392.9802407821953</v>
      </c>
      <c r="I338">
        <v>19</v>
      </c>
    </row>
    <row r="339" spans="1:9" x14ac:dyDescent="0.25">
      <c r="A339" s="8" t="s">
        <v>102</v>
      </c>
      <c r="B339" t="s">
        <v>39</v>
      </c>
      <c r="C339" t="s">
        <v>9</v>
      </c>
      <c r="D339" t="s">
        <v>9</v>
      </c>
      <c r="E339" t="b">
        <v>1</v>
      </c>
      <c r="F339">
        <v>16245.411493838783</v>
      </c>
      <c r="G339">
        <v>2531.57080078125</v>
      </c>
      <c r="H339">
        <v>4713.8407006869265</v>
      </c>
      <c r="I339">
        <v>18</v>
      </c>
    </row>
    <row r="340" spans="1:9" x14ac:dyDescent="0.25">
      <c r="A340" s="8" t="s">
        <v>102</v>
      </c>
      <c r="B340" t="s">
        <v>41</v>
      </c>
      <c r="C340" t="s">
        <v>9</v>
      </c>
      <c r="D340" t="s">
        <v>9</v>
      </c>
      <c r="E340" t="b">
        <v>1</v>
      </c>
      <c r="F340">
        <v>17698.469435366042</v>
      </c>
      <c r="G340">
        <v>2290.24658203125</v>
      </c>
      <c r="H340">
        <v>6408.2227388938727</v>
      </c>
      <c r="I340">
        <v>17</v>
      </c>
    </row>
    <row r="341" spans="1:9" x14ac:dyDescent="0.25">
      <c r="A341" s="8" t="s">
        <v>102</v>
      </c>
      <c r="B341" t="s">
        <v>42</v>
      </c>
      <c r="C341" t="s">
        <v>9</v>
      </c>
      <c r="D341" t="s">
        <v>9</v>
      </c>
      <c r="E341" t="b">
        <v>1</v>
      </c>
      <c r="F341">
        <v>15897.534371143083</v>
      </c>
      <c r="G341">
        <v>1697.856201171875</v>
      </c>
      <c r="H341">
        <v>5199.678139453631</v>
      </c>
      <c r="I341">
        <v>15</v>
      </c>
    </row>
    <row r="342" spans="1:9" x14ac:dyDescent="0.25">
      <c r="A342" s="8" t="s">
        <v>102</v>
      </c>
      <c r="B342" t="s">
        <v>40</v>
      </c>
      <c r="C342" t="s">
        <v>9</v>
      </c>
      <c r="D342" t="s">
        <v>9</v>
      </c>
      <c r="E342" t="b">
        <v>1</v>
      </c>
      <c r="F342">
        <v>14584.871783800612</v>
      </c>
      <c r="G342">
        <v>2732.649658203125</v>
      </c>
      <c r="H342">
        <v>2852.2222171502208</v>
      </c>
      <c r="I342">
        <v>17</v>
      </c>
    </row>
    <row r="343" spans="1:9" x14ac:dyDescent="0.25">
      <c r="A343" s="8" t="s">
        <v>102</v>
      </c>
      <c r="B343" t="s">
        <v>43</v>
      </c>
      <c r="C343" t="s">
        <v>9</v>
      </c>
      <c r="D343" t="s">
        <v>9</v>
      </c>
      <c r="E343" t="b">
        <v>1</v>
      </c>
      <c r="F343">
        <v>15093.160377885097</v>
      </c>
      <c r="G343">
        <v>2594.1005859375</v>
      </c>
      <c r="H343">
        <v>3499.0598682415416</v>
      </c>
      <c r="I343">
        <v>17</v>
      </c>
    </row>
    <row r="344" spans="1:9" x14ac:dyDescent="0.25">
      <c r="A344" s="8" t="s">
        <v>102</v>
      </c>
      <c r="B344" t="s">
        <v>44</v>
      </c>
      <c r="C344" t="s">
        <v>9</v>
      </c>
      <c r="D344" t="s">
        <v>9</v>
      </c>
      <c r="E344" t="b">
        <v>1</v>
      </c>
      <c r="F344">
        <v>13854.356980450599</v>
      </c>
      <c r="G344">
        <v>2649.6181640625</v>
      </c>
      <c r="H344">
        <v>2204.7388545350718</v>
      </c>
      <c r="I344">
        <v>16</v>
      </c>
    </row>
    <row r="345" spans="1:9" x14ac:dyDescent="0.25">
      <c r="A345" s="8" t="s">
        <v>102</v>
      </c>
      <c r="B345" t="s">
        <v>45</v>
      </c>
      <c r="C345" t="s">
        <v>9</v>
      </c>
      <c r="D345" t="s">
        <v>9</v>
      </c>
      <c r="E345" t="b">
        <v>1</v>
      </c>
      <c r="F345">
        <v>12641.766411681678</v>
      </c>
      <c r="G345">
        <v>2150.9677734375</v>
      </c>
      <c r="H345">
        <v>1490.7987450557005</v>
      </c>
      <c r="I345">
        <v>14</v>
      </c>
    </row>
    <row r="346" spans="1:9" x14ac:dyDescent="0.25">
      <c r="A346" s="8" t="s">
        <v>102</v>
      </c>
      <c r="B346" t="s">
        <v>46</v>
      </c>
      <c r="C346" t="s">
        <v>9</v>
      </c>
      <c r="D346" t="s">
        <v>9</v>
      </c>
      <c r="E346" t="b">
        <v>1</v>
      </c>
      <c r="F346">
        <v>12134.932952374553</v>
      </c>
      <c r="G346">
        <v>1949.1329345703125</v>
      </c>
      <c r="H346">
        <v>1185.8000635806072</v>
      </c>
      <c r="I346">
        <v>13</v>
      </c>
    </row>
    <row r="347" spans="1:9" x14ac:dyDescent="0.25">
      <c r="A347" s="8" t="s">
        <v>114</v>
      </c>
      <c r="B347" t="s">
        <v>65</v>
      </c>
      <c r="C347" t="s">
        <v>9</v>
      </c>
      <c r="D347" t="s">
        <v>9</v>
      </c>
      <c r="E347" t="b">
        <v>1</v>
      </c>
      <c r="F347">
        <v>42533.869546322581</v>
      </c>
      <c r="G347">
        <v>3412.671875</v>
      </c>
      <c r="H347">
        <v>30121.197694210765</v>
      </c>
      <c r="I347">
        <v>22</v>
      </c>
    </row>
    <row r="348" spans="1:9" x14ac:dyDescent="0.25">
      <c r="A348" s="8" t="s">
        <v>114</v>
      </c>
      <c r="B348" t="s">
        <v>66</v>
      </c>
      <c r="C348" t="s">
        <v>9</v>
      </c>
      <c r="D348" t="s">
        <v>9</v>
      </c>
      <c r="E348" t="b">
        <v>1</v>
      </c>
      <c r="F348">
        <v>39280.724962443775</v>
      </c>
      <c r="G348">
        <v>2847.001220703125</v>
      </c>
      <c r="H348">
        <v>27433.723840922779</v>
      </c>
      <c r="I348">
        <v>19</v>
      </c>
    </row>
    <row r="349" spans="1:9" x14ac:dyDescent="0.25">
      <c r="A349" s="8" t="s">
        <v>114</v>
      </c>
      <c r="B349" t="s">
        <v>67</v>
      </c>
      <c r="C349" t="s">
        <v>9</v>
      </c>
      <c r="D349" t="s">
        <v>9</v>
      </c>
      <c r="E349" t="b">
        <v>1</v>
      </c>
      <c r="F349">
        <v>38616.151637153496</v>
      </c>
      <c r="G349">
        <v>2418.032958984375</v>
      </c>
      <c r="H349">
        <v>27198.118590431081</v>
      </c>
      <c r="I349">
        <v>17</v>
      </c>
    </row>
    <row r="350" spans="1:9" x14ac:dyDescent="0.25">
      <c r="A350" s="8" t="s">
        <v>114</v>
      </c>
      <c r="B350" t="s">
        <v>68</v>
      </c>
      <c r="C350" t="s">
        <v>9</v>
      </c>
      <c r="D350" t="s">
        <v>9</v>
      </c>
      <c r="E350" t="b">
        <v>1</v>
      </c>
      <c r="F350">
        <v>29937.524501220934</v>
      </c>
      <c r="G350">
        <v>1746.5615234375</v>
      </c>
      <c r="H350">
        <v>19190.962981598132</v>
      </c>
      <c r="I350">
        <v>11</v>
      </c>
    </row>
    <row r="351" spans="1:9" x14ac:dyDescent="0.25">
      <c r="A351" s="8" t="s">
        <v>114</v>
      </c>
      <c r="B351" t="s">
        <v>69</v>
      </c>
      <c r="C351" t="s">
        <v>9</v>
      </c>
      <c r="D351" t="s">
        <v>9</v>
      </c>
      <c r="E351" t="b">
        <v>1</v>
      </c>
      <c r="F351">
        <v>26622.570992130029</v>
      </c>
      <c r="G351">
        <v>2183.95068359375</v>
      </c>
      <c r="H351">
        <v>15438.620239871729</v>
      </c>
      <c r="I351">
        <v>13</v>
      </c>
    </row>
    <row r="352" spans="1:9" x14ac:dyDescent="0.25">
      <c r="A352" s="8" t="s">
        <v>114</v>
      </c>
      <c r="B352" t="s">
        <v>70</v>
      </c>
      <c r="C352" t="s">
        <v>9</v>
      </c>
      <c r="D352" t="s">
        <v>9</v>
      </c>
      <c r="E352" t="b">
        <v>1</v>
      </c>
      <c r="F352">
        <v>21230.6626458889</v>
      </c>
      <c r="G352">
        <v>1818.532470703125</v>
      </c>
      <c r="H352">
        <v>10412.13023622093</v>
      </c>
      <c r="I352">
        <v>10</v>
      </c>
    </row>
    <row r="353" spans="1:9" x14ac:dyDescent="0.25">
      <c r="A353" s="8" t="s">
        <v>114</v>
      </c>
      <c r="B353" t="s">
        <v>71</v>
      </c>
      <c r="C353" t="s">
        <v>9</v>
      </c>
      <c r="D353" t="s">
        <v>9</v>
      </c>
      <c r="E353" t="b">
        <v>1</v>
      </c>
      <c r="F353">
        <v>24461.700802011281</v>
      </c>
      <c r="G353">
        <v>2257.378173828125</v>
      </c>
      <c r="H353">
        <v>13204.32255188921</v>
      </c>
      <c r="I353">
        <v>12</v>
      </c>
    </row>
    <row r="354" spans="1:9" x14ac:dyDescent="0.25">
      <c r="A354" s="8" t="s">
        <v>114</v>
      </c>
      <c r="B354" t="s">
        <v>72</v>
      </c>
      <c r="C354" t="s">
        <v>9</v>
      </c>
      <c r="D354" t="s">
        <v>9</v>
      </c>
      <c r="E354" t="b">
        <v>1</v>
      </c>
      <c r="F354">
        <v>18382.251235587064</v>
      </c>
      <c r="G354">
        <v>1763.81689453125</v>
      </c>
      <c r="H354">
        <v>7618.4342876500505</v>
      </c>
      <c r="I354">
        <v>9</v>
      </c>
    </row>
    <row r="355" spans="1:9" x14ac:dyDescent="0.25">
      <c r="A355" s="8" t="s">
        <v>115</v>
      </c>
      <c r="B355" t="s">
        <v>26</v>
      </c>
      <c r="C355" t="s">
        <v>9</v>
      </c>
      <c r="D355" t="s">
        <v>9</v>
      </c>
      <c r="E355" t="b">
        <v>1</v>
      </c>
      <c r="F355">
        <v>5320.0862178869675</v>
      </c>
      <c r="G355">
        <v>2961.576171875</v>
      </c>
      <c r="H355">
        <v>1358.5100040502978</v>
      </c>
      <c r="I355">
        <v>31</v>
      </c>
    </row>
    <row r="356" spans="1:9" x14ac:dyDescent="0.25">
      <c r="A356" s="8" t="s">
        <v>115</v>
      </c>
      <c r="B356" t="s">
        <v>27</v>
      </c>
      <c r="C356" t="s">
        <v>9</v>
      </c>
      <c r="D356" t="s">
        <v>9</v>
      </c>
      <c r="E356" t="b">
        <v>1</v>
      </c>
      <c r="F356">
        <v>4907.1217086899414</v>
      </c>
      <c r="G356">
        <v>2614.20703125</v>
      </c>
      <c r="H356">
        <v>1292.9146125900884</v>
      </c>
      <c r="I356">
        <v>26</v>
      </c>
    </row>
    <row r="357" spans="1:9" x14ac:dyDescent="0.25">
      <c r="A357" s="8" t="s">
        <v>115</v>
      </c>
      <c r="B357" t="s">
        <v>28</v>
      </c>
      <c r="C357" t="s">
        <v>9</v>
      </c>
      <c r="D357" t="s">
        <v>9</v>
      </c>
      <c r="E357" t="b">
        <v>1</v>
      </c>
      <c r="F357">
        <v>4334.2050590150811</v>
      </c>
      <c r="G357">
        <v>2042.52392578125</v>
      </c>
      <c r="H357">
        <v>1291.6810721986751</v>
      </c>
      <c r="I357">
        <v>21</v>
      </c>
    </row>
    <row r="358" spans="1:9" x14ac:dyDescent="0.25">
      <c r="A358" s="8" t="s">
        <v>115</v>
      </c>
      <c r="B358" t="s">
        <v>29</v>
      </c>
      <c r="C358" t="s">
        <v>9</v>
      </c>
      <c r="D358" t="s">
        <v>9</v>
      </c>
      <c r="E358" t="b">
        <v>1</v>
      </c>
      <c r="F358">
        <v>3501.2261547216781</v>
      </c>
      <c r="G358">
        <v>1668.6512451171875</v>
      </c>
      <c r="H358">
        <v>832.5749630102523</v>
      </c>
      <c r="I358">
        <v>16</v>
      </c>
    </row>
    <row r="359" spans="1:9" x14ac:dyDescent="0.25">
      <c r="A359" s="8" t="s">
        <v>115</v>
      </c>
      <c r="B359" t="s">
        <v>30</v>
      </c>
      <c r="C359" t="s">
        <v>9</v>
      </c>
      <c r="D359" t="s">
        <v>9</v>
      </c>
      <c r="E359" t="b">
        <v>1</v>
      </c>
      <c r="F359">
        <v>3963.5121010270477</v>
      </c>
      <c r="G359">
        <v>2284.826416015625</v>
      </c>
      <c r="H359">
        <v>678.68572697309276</v>
      </c>
      <c r="I359">
        <v>22</v>
      </c>
    </row>
    <row r="360" spans="1:9" x14ac:dyDescent="0.25">
      <c r="A360" s="8" t="s">
        <v>115</v>
      </c>
      <c r="B360" t="s">
        <v>31</v>
      </c>
      <c r="C360" t="s">
        <v>9</v>
      </c>
      <c r="D360" t="s">
        <v>9</v>
      </c>
      <c r="E360" t="b">
        <v>1</v>
      </c>
      <c r="F360">
        <v>3694.8070768061816</v>
      </c>
      <c r="G360">
        <v>2027.406982421875</v>
      </c>
      <c r="H360">
        <v>667.40004479324193</v>
      </c>
      <c r="I360">
        <v>19</v>
      </c>
    </row>
    <row r="361" spans="1:9" x14ac:dyDescent="0.25">
      <c r="A361" s="8" t="s">
        <v>115</v>
      </c>
      <c r="B361" t="s">
        <v>32</v>
      </c>
      <c r="C361" t="s">
        <v>9</v>
      </c>
      <c r="D361" t="s">
        <v>9</v>
      </c>
      <c r="E361" t="b">
        <v>1</v>
      </c>
      <c r="F361">
        <v>3604.7004054757199</v>
      </c>
      <c r="G361">
        <v>1767.3525390625</v>
      </c>
      <c r="H361">
        <v>837.34789693079779</v>
      </c>
      <c r="I361">
        <v>17</v>
      </c>
    </row>
    <row r="362" spans="1:9" x14ac:dyDescent="0.25">
      <c r="A362" s="8" t="s">
        <v>115</v>
      </c>
      <c r="B362" t="s">
        <v>33</v>
      </c>
      <c r="C362" t="s">
        <v>9</v>
      </c>
      <c r="D362" t="s">
        <v>9</v>
      </c>
      <c r="E362" t="b">
        <v>1</v>
      </c>
      <c r="F362">
        <v>3078.3248885874063</v>
      </c>
      <c r="G362">
        <v>1466.836669921875</v>
      </c>
      <c r="H362">
        <v>611.48823392432018</v>
      </c>
      <c r="I362">
        <v>14</v>
      </c>
    </row>
    <row r="363" spans="1:9" x14ac:dyDescent="0.25">
      <c r="A363" s="8" t="s">
        <v>115</v>
      </c>
      <c r="B363" t="s">
        <v>34</v>
      </c>
      <c r="C363" t="s">
        <v>9</v>
      </c>
      <c r="D363" t="s">
        <v>9</v>
      </c>
      <c r="E363" t="b">
        <v>1</v>
      </c>
      <c r="F363">
        <v>3404.6688048028209</v>
      </c>
      <c r="G363">
        <v>1984.283935546875</v>
      </c>
      <c r="H363">
        <v>420.38492266170783</v>
      </c>
      <c r="I363">
        <v>17</v>
      </c>
    </row>
    <row r="364" spans="1:9" x14ac:dyDescent="0.25">
      <c r="A364" s="8" t="s">
        <v>115</v>
      </c>
      <c r="B364" t="s">
        <v>35</v>
      </c>
      <c r="C364" t="s">
        <v>9</v>
      </c>
      <c r="D364" t="s">
        <v>9</v>
      </c>
      <c r="E364" t="b">
        <v>1</v>
      </c>
      <c r="F364">
        <v>3603.4793379484959</v>
      </c>
      <c r="G364">
        <v>1853.5899658203125</v>
      </c>
      <c r="H364">
        <v>749.88934542530262</v>
      </c>
      <c r="I364">
        <v>17</v>
      </c>
    </row>
    <row r="365" spans="1:9" x14ac:dyDescent="0.25">
      <c r="A365" s="8" t="s">
        <v>115</v>
      </c>
      <c r="B365" t="s">
        <v>36</v>
      </c>
      <c r="C365" t="s">
        <v>9</v>
      </c>
      <c r="D365" t="s">
        <v>9</v>
      </c>
      <c r="E365" t="b">
        <v>1</v>
      </c>
      <c r="F365">
        <v>3179.5377203319908</v>
      </c>
      <c r="G365">
        <v>1695.676025390625</v>
      </c>
      <c r="H365">
        <v>483.86165679439335</v>
      </c>
      <c r="I365">
        <v>15</v>
      </c>
    </row>
    <row r="366" spans="1:9" x14ac:dyDescent="0.25">
      <c r="A366" s="8" t="s">
        <v>115</v>
      </c>
      <c r="B366" t="s">
        <v>37</v>
      </c>
      <c r="C366" t="s">
        <v>9</v>
      </c>
      <c r="D366" t="s">
        <v>9</v>
      </c>
      <c r="E366" t="b">
        <v>1</v>
      </c>
      <c r="F366">
        <v>2765.5521388088264</v>
      </c>
      <c r="G366">
        <v>1584.694091796875</v>
      </c>
      <c r="H366">
        <v>180.85805464134609</v>
      </c>
      <c r="I366">
        <v>13</v>
      </c>
    </row>
    <row r="367" spans="1:9" x14ac:dyDescent="0.25">
      <c r="A367" s="8" t="s">
        <v>116</v>
      </c>
      <c r="B367" t="s">
        <v>103</v>
      </c>
      <c r="C367" t="s">
        <v>9</v>
      </c>
      <c r="D367" t="s">
        <v>9</v>
      </c>
      <c r="E367" t="b">
        <v>1</v>
      </c>
      <c r="F367">
        <v>6776.7875517784123</v>
      </c>
      <c r="G367">
        <v>2070.4580078125</v>
      </c>
      <c r="H367">
        <v>3706.3296584068303</v>
      </c>
      <c r="I367">
        <v>11</v>
      </c>
    </row>
    <row r="368" spans="1:9" x14ac:dyDescent="0.25">
      <c r="A368" s="8" t="s">
        <v>116</v>
      </c>
      <c r="B368" t="s">
        <v>104</v>
      </c>
      <c r="C368" t="s">
        <v>9</v>
      </c>
      <c r="D368" t="s">
        <v>9</v>
      </c>
      <c r="E368" t="b">
        <v>1</v>
      </c>
      <c r="F368">
        <v>6760.9126193449238</v>
      </c>
      <c r="G368">
        <v>1880.287109375</v>
      </c>
      <c r="H368">
        <v>3880.6255404875019</v>
      </c>
      <c r="I368">
        <v>11</v>
      </c>
    </row>
    <row r="369" spans="1:9" x14ac:dyDescent="0.25">
      <c r="A369" s="8" t="s">
        <v>116</v>
      </c>
      <c r="B369" t="s">
        <v>105</v>
      </c>
      <c r="C369" t="s">
        <v>9</v>
      </c>
      <c r="D369" t="s">
        <v>9</v>
      </c>
      <c r="E369" t="b">
        <v>1</v>
      </c>
      <c r="F369">
        <v>6367.9451671594243</v>
      </c>
      <c r="G369">
        <v>1681.2445068359375</v>
      </c>
      <c r="H369">
        <v>3686.7006145471196</v>
      </c>
      <c r="I369">
        <v>9</v>
      </c>
    </row>
    <row r="370" spans="1:9" x14ac:dyDescent="0.25">
      <c r="A370" s="8" t="s">
        <v>116</v>
      </c>
      <c r="B370" t="s">
        <v>106</v>
      </c>
      <c r="C370" t="s">
        <v>9</v>
      </c>
      <c r="D370" t="s">
        <v>9</v>
      </c>
      <c r="E370" t="b">
        <v>1</v>
      </c>
      <c r="F370">
        <v>5051.2575392049112</v>
      </c>
      <c r="G370">
        <v>1319.556396484375</v>
      </c>
      <c r="H370">
        <v>2731.7011884969029</v>
      </c>
      <c r="I370">
        <v>6</v>
      </c>
    </row>
    <row r="371" spans="1:9" x14ac:dyDescent="0.25">
      <c r="A371" s="8" t="s">
        <v>116</v>
      </c>
      <c r="B371" t="s">
        <v>107</v>
      </c>
      <c r="C371" t="s">
        <v>9</v>
      </c>
      <c r="D371" t="s">
        <v>9</v>
      </c>
      <c r="E371" t="b">
        <v>1</v>
      </c>
      <c r="F371">
        <v>3952.215058657388</v>
      </c>
      <c r="G371">
        <v>1556.251708984375</v>
      </c>
      <c r="H371">
        <v>1395.9633191554349</v>
      </c>
      <c r="I371">
        <v>6</v>
      </c>
    </row>
    <row r="372" spans="1:9" x14ac:dyDescent="0.25">
      <c r="A372" s="8" t="s">
        <v>116</v>
      </c>
      <c r="B372" t="s">
        <v>108</v>
      </c>
      <c r="C372" t="s">
        <v>9</v>
      </c>
      <c r="D372" t="s">
        <v>9</v>
      </c>
      <c r="E372" t="b">
        <v>1</v>
      </c>
      <c r="F372">
        <v>3926.6018461275153</v>
      </c>
      <c r="G372">
        <v>1443.4720458984375</v>
      </c>
      <c r="H372">
        <v>1483.1298383760507</v>
      </c>
      <c r="I372">
        <v>6</v>
      </c>
    </row>
    <row r="373" spans="1:9" x14ac:dyDescent="0.25">
      <c r="A373" s="8" t="s">
        <v>116</v>
      </c>
      <c r="B373" t="s">
        <v>109</v>
      </c>
      <c r="C373" t="s">
        <v>9</v>
      </c>
      <c r="D373" t="s">
        <v>9</v>
      </c>
      <c r="E373" t="b">
        <v>1</v>
      </c>
      <c r="F373">
        <v>4823.5240158860597</v>
      </c>
      <c r="G373">
        <v>1502.3795166015625</v>
      </c>
      <c r="H373">
        <v>2321.1444992844977</v>
      </c>
      <c r="I373">
        <v>6</v>
      </c>
    </row>
    <row r="374" spans="1:9" x14ac:dyDescent="0.25">
      <c r="A374" s="8" t="s">
        <v>116</v>
      </c>
      <c r="B374" t="s">
        <v>110</v>
      </c>
      <c r="C374" t="s">
        <v>9</v>
      </c>
      <c r="D374" t="s">
        <v>9</v>
      </c>
      <c r="E374" t="b">
        <v>1</v>
      </c>
      <c r="F374">
        <v>4417.7240051493245</v>
      </c>
      <c r="G374">
        <v>1322.1854248046875</v>
      </c>
      <c r="H374">
        <v>2095.5385345682698</v>
      </c>
      <c r="I374">
        <v>5</v>
      </c>
    </row>
    <row r="375" spans="1:9" x14ac:dyDescent="0.25">
      <c r="A375" s="8" t="s">
        <v>116</v>
      </c>
      <c r="B375" t="s">
        <v>111</v>
      </c>
      <c r="C375" t="s">
        <v>9</v>
      </c>
      <c r="D375" t="s">
        <v>9</v>
      </c>
      <c r="E375" t="b">
        <v>1</v>
      </c>
      <c r="F375">
        <v>4944.0458615836942</v>
      </c>
      <c r="G375">
        <v>1620.224365234375</v>
      </c>
      <c r="H375">
        <v>2323.8215154228055</v>
      </c>
      <c r="I375">
        <v>7</v>
      </c>
    </row>
    <row r="376" spans="1:9" x14ac:dyDescent="0.25">
      <c r="A376" s="8" t="s">
        <v>116</v>
      </c>
      <c r="B376" t="s">
        <v>112</v>
      </c>
      <c r="C376" t="s">
        <v>9</v>
      </c>
      <c r="D376" t="s">
        <v>9</v>
      </c>
      <c r="E376" t="b">
        <v>1</v>
      </c>
      <c r="F376">
        <v>4860.7139780658517</v>
      </c>
      <c r="G376">
        <v>1641.4886474609375</v>
      </c>
      <c r="H376">
        <v>2219.2253611224924</v>
      </c>
      <c r="I376">
        <v>7</v>
      </c>
    </row>
    <row r="377" spans="1:9" x14ac:dyDescent="0.25">
      <c r="A377" s="8" t="s">
        <v>116</v>
      </c>
      <c r="B377" t="s">
        <v>113</v>
      </c>
      <c r="C377" t="s">
        <v>9</v>
      </c>
      <c r="D377" t="s">
        <v>9</v>
      </c>
      <c r="E377" t="b">
        <v>1</v>
      </c>
      <c r="F377">
        <v>3260.2007834187589</v>
      </c>
      <c r="G377">
        <v>1336.877197265625</v>
      </c>
      <c r="H377">
        <v>923.3235403767668</v>
      </c>
      <c r="I377">
        <v>4</v>
      </c>
    </row>
    <row r="378" spans="1:9" x14ac:dyDescent="0.25">
      <c r="A378" s="8" t="s">
        <v>24</v>
      </c>
      <c r="B378" t="s">
        <v>25</v>
      </c>
      <c r="C378" t="s">
        <v>9</v>
      </c>
      <c r="D378" t="s">
        <v>9</v>
      </c>
      <c r="E378" t="b">
        <v>1</v>
      </c>
      <c r="F378">
        <v>4515.783167726072</v>
      </c>
      <c r="G378">
        <v>2682.270751953125</v>
      </c>
      <c r="H378">
        <v>833.51230896142374</v>
      </c>
      <c r="I378">
        <v>23</v>
      </c>
    </row>
    <row r="379" spans="1:9" x14ac:dyDescent="0.25">
      <c r="A379" s="8" t="s">
        <v>24</v>
      </c>
      <c r="B379" t="s">
        <v>47</v>
      </c>
      <c r="C379" t="s">
        <v>9</v>
      </c>
      <c r="D379" t="s">
        <v>9</v>
      </c>
      <c r="E379" t="b">
        <v>1</v>
      </c>
      <c r="F379">
        <v>4534.5174975349591</v>
      </c>
      <c r="G379">
        <v>2584.080078125</v>
      </c>
      <c r="H379">
        <v>950.43739652177533</v>
      </c>
      <c r="I379">
        <v>21</v>
      </c>
    </row>
    <row r="380" spans="1:9" x14ac:dyDescent="0.25">
      <c r="A380" s="8" t="s">
        <v>24</v>
      </c>
      <c r="B380" t="s">
        <v>48</v>
      </c>
      <c r="C380" t="s">
        <v>9</v>
      </c>
      <c r="D380" t="s">
        <v>9</v>
      </c>
      <c r="E380" t="b">
        <v>1</v>
      </c>
      <c r="F380">
        <v>4292.2771245887707</v>
      </c>
      <c r="G380">
        <v>2187.631591796875</v>
      </c>
      <c r="H380">
        <v>1104.6454564979506</v>
      </c>
      <c r="I380">
        <v>19</v>
      </c>
    </row>
    <row r="381" spans="1:9" x14ac:dyDescent="0.25">
      <c r="A381" s="8" t="s">
        <v>24</v>
      </c>
      <c r="B381" t="s">
        <v>49</v>
      </c>
      <c r="C381" t="s">
        <v>9</v>
      </c>
      <c r="D381" t="s">
        <v>9</v>
      </c>
      <c r="E381" t="b">
        <v>1</v>
      </c>
      <c r="F381">
        <v>3730.5104041143099</v>
      </c>
      <c r="G381">
        <v>1891.203857421875</v>
      </c>
      <c r="H381">
        <v>839.30659246880202</v>
      </c>
      <c r="I381">
        <v>16</v>
      </c>
    </row>
    <row r="382" spans="1:9" x14ac:dyDescent="0.25">
      <c r="A382" s="8" t="s">
        <v>24</v>
      </c>
      <c r="B382" t="s">
        <v>50</v>
      </c>
      <c r="C382" t="s">
        <v>9</v>
      </c>
      <c r="D382" t="s">
        <v>9</v>
      </c>
      <c r="E382" t="b">
        <v>1</v>
      </c>
      <c r="F382">
        <v>4775.9478572585549</v>
      </c>
      <c r="G382">
        <v>2775.3349609375</v>
      </c>
      <c r="H382">
        <v>1000.6128352858987</v>
      </c>
      <c r="I382">
        <v>23</v>
      </c>
    </row>
    <row r="383" spans="1:9" x14ac:dyDescent="0.25">
      <c r="A383" s="8" t="s">
        <v>24</v>
      </c>
      <c r="B383" t="s">
        <v>51</v>
      </c>
      <c r="C383" t="s">
        <v>9</v>
      </c>
      <c r="D383" t="s">
        <v>9</v>
      </c>
      <c r="E383" t="b">
        <v>1</v>
      </c>
      <c r="F383">
        <v>3951.6678361647237</v>
      </c>
      <c r="G383">
        <v>2533.35400390625</v>
      </c>
      <c r="H383">
        <v>418.31393144060263</v>
      </c>
      <c r="I383">
        <v>19</v>
      </c>
    </row>
    <row r="384" spans="1:9" x14ac:dyDescent="0.25">
      <c r="A384" s="8" t="s">
        <v>24</v>
      </c>
      <c r="B384" t="s">
        <v>52</v>
      </c>
      <c r="C384" t="s">
        <v>9</v>
      </c>
      <c r="D384" t="s">
        <v>9</v>
      </c>
      <c r="E384" t="b">
        <v>1</v>
      </c>
      <c r="F384">
        <v>3612.5551266214698</v>
      </c>
      <c r="G384">
        <v>2079.614501953125</v>
      </c>
      <c r="H384">
        <v>532.94068570350089</v>
      </c>
      <c r="I384">
        <v>17</v>
      </c>
    </row>
    <row r="385" spans="1:9" x14ac:dyDescent="0.25">
      <c r="A385" s="8" t="s">
        <v>24</v>
      </c>
      <c r="B385" t="s">
        <v>53</v>
      </c>
      <c r="C385" t="s">
        <v>9</v>
      </c>
      <c r="D385" t="s">
        <v>9</v>
      </c>
      <c r="E385" t="b">
        <v>1</v>
      </c>
      <c r="F385">
        <v>3402.821352698923</v>
      </c>
      <c r="G385">
        <v>2094.98974609375</v>
      </c>
      <c r="H385">
        <v>307.83157608759507</v>
      </c>
      <c r="I385">
        <v>15</v>
      </c>
    </row>
    <row r="386" spans="1:9" x14ac:dyDescent="0.25">
      <c r="A386" s="8" t="s">
        <v>117</v>
      </c>
      <c r="B386" t="s">
        <v>73</v>
      </c>
      <c r="C386" t="s">
        <v>9</v>
      </c>
      <c r="D386" t="s">
        <v>9</v>
      </c>
      <c r="E386" t="b">
        <v>1</v>
      </c>
      <c r="F386">
        <v>6241.4007959047467</v>
      </c>
      <c r="G386">
        <v>2372.010009765625</v>
      </c>
      <c r="H386">
        <v>2869.3908166566998</v>
      </c>
      <c r="I386">
        <v>10</v>
      </c>
    </row>
    <row r="387" spans="1:9" x14ac:dyDescent="0.25">
      <c r="A387" s="8" t="s">
        <v>117</v>
      </c>
      <c r="B387" t="s">
        <v>74</v>
      </c>
      <c r="C387" t="s">
        <v>9</v>
      </c>
      <c r="D387" t="s">
        <v>9</v>
      </c>
      <c r="E387" t="b">
        <v>1</v>
      </c>
      <c r="F387">
        <v>6476.5272261332993</v>
      </c>
      <c r="G387">
        <v>2083.71484375</v>
      </c>
      <c r="H387">
        <v>3392.8124510478497</v>
      </c>
      <c r="I387">
        <v>9</v>
      </c>
    </row>
    <row r="388" spans="1:9" x14ac:dyDescent="0.25">
      <c r="A388" s="8" t="s">
        <v>117</v>
      </c>
      <c r="B388" t="s">
        <v>75</v>
      </c>
      <c r="C388" t="s">
        <v>9</v>
      </c>
      <c r="D388" t="s">
        <v>9</v>
      </c>
      <c r="E388" t="b">
        <v>1</v>
      </c>
      <c r="F388">
        <v>6932.4360392526596</v>
      </c>
      <c r="G388">
        <v>2095.198974609375</v>
      </c>
      <c r="H388">
        <v>3837.2370188669179</v>
      </c>
      <c r="I388">
        <v>9</v>
      </c>
    </row>
    <row r="389" spans="1:9" x14ac:dyDescent="0.25">
      <c r="A389" s="8" t="s">
        <v>117</v>
      </c>
      <c r="B389" t="s">
        <v>76</v>
      </c>
      <c r="C389" t="s">
        <v>9</v>
      </c>
      <c r="D389" t="s">
        <v>9</v>
      </c>
      <c r="E389" t="b">
        <v>1</v>
      </c>
      <c r="F389">
        <v>4766.8813741817767</v>
      </c>
      <c r="G389">
        <v>1698.7354736328125</v>
      </c>
      <c r="H389">
        <v>2068.1458738460833</v>
      </c>
      <c r="I389">
        <v>6</v>
      </c>
    </row>
    <row r="390" spans="1:9" x14ac:dyDescent="0.25">
      <c r="A390" s="8" t="s">
        <v>117</v>
      </c>
      <c r="B390" t="s">
        <v>77</v>
      </c>
      <c r="C390" t="s">
        <v>9</v>
      </c>
      <c r="D390" t="s">
        <v>9</v>
      </c>
      <c r="E390" t="b">
        <v>1</v>
      </c>
      <c r="F390">
        <v>7584.4844067748309</v>
      </c>
      <c r="G390">
        <v>2484.045654296875</v>
      </c>
      <c r="H390">
        <v>4100.4387219603777</v>
      </c>
      <c r="I390">
        <v>11</v>
      </c>
    </row>
    <row r="391" spans="1:9" x14ac:dyDescent="0.25">
      <c r="A391" s="8" t="s">
        <v>117</v>
      </c>
      <c r="B391" t="s">
        <v>78</v>
      </c>
      <c r="C391" t="s">
        <v>9</v>
      </c>
      <c r="D391" t="s">
        <v>9</v>
      </c>
      <c r="E391" t="b">
        <v>1</v>
      </c>
      <c r="F391">
        <v>4388.1754515421808</v>
      </c>
      <c r="G391">
        <v>1888.7332763671875</v>
      </c>
      <c r="H391">
        <v>1499.4422133219657</v>
      </c>
      <c r="I391">
        <v>7</v>
      </c>
    </row>
    <row r="392" spans="1:9" x14ac:dyDescent="0.25">
      <c r="A392" s="8" t="s">
        <v>117</v>
      </c>
      <c r="B392" t="s">
        <v>79</v>
      </c>
      <c r="C392" t="s">
        <v>9</v>
      </c>
      <c r="D392" t="s">
        <v>9</v>
      </c>
      <c r="E392" t="b">
        <v>1</v>
      </c>
      <c r="F392">
        <v>5081.4846309972327</v>
      </c>
      <c r="G392">
        <v>2157.378662109375</v>
      </c>
      <c r="H392">
        <v>1924.1060299230141</v>
      </c>
      <c r="I392">
        <v>7</v>
      </c>
    </row>
    <row r="393" spans="1:9" x14ac:dyDescent="0.25">
      <c r="A393" s="8" t="s">
        <v>117</v>
      </c>
      <c r="B393" t="s">
        <v>80</v>
      </c>
      <c r="C393" t="s">
        <v>9</v>
      </c>
      <c r="D393" t="s">
        <v>9</v>
      </c>
      <c r="E393" t="b">
        <v>1</v>
      </c>
      <c r="F393">
        <v>3576.3317212745155</v>
      </c>
      <c r="G393">
        <v>1894.4608154296875</v>
      </c>
      <c r="H393">
        <v>681.87088295664432</v>
      </c>
      <c r="I393">
        <v>5</v>
      </c>
    </row>
    <row r="394">
      <c r="A394" t="s">
        <v>118</v>
      </c>
      <c r="B394" t="s">
        <v>38</v>
      </c>
      <c r="C394" t="s">
        <v>9</v>
      </c>
      <c r="D394" t="s">
        <v>9</v>
      </c>
      <c r="E394" t="b">
        <v>1</v>
      </c>
      <c r="F394" t="n">
        <v>16075.748856504852</v>
      </c>
      <c r="G394" t="n">
        <v>2682.7685546875</v>
      </c>
      <c r="H394" t="n">
        <v>4392.980240782195</v>
      </c>
      <c r="I394" t="n">
        <v>19.0</v>
      </c>
    </row>
    <row r="395">
      <c r="A395" t="s">
        <v>118</v>
      </c>
      <c r="B395" t="s">
        <v>38</v>
      </c>
      <c r="C395" t="s">
        <v>9</v>
      </c>
      <c r="D395" t="s">
        <v>9</v>
      </c>
      <c r="E395" t="b">
        <v>1</v>
      </c>
      <c r="F395" t="n">
        <v>16075.748856504852</v>
      </c>
      <c r="G395" t="n">
        <v>2682.7685546875</v>
      </c>
      <c r="H395" t="n">
        <v>4392.980240782195</v>
      </c>
      <c r="I395" t="n">
        <v>19.0</v>
      </c>
    </row>
    <row r="396">
      <c r="A396" t="s">
        <v>118</v>
      </c>
      <c r="B396" t="s">
        <v>38</v>
      </c>
      <c r="C396" t="s">
        <v>9</v>
      </c>
      <c r="D396" t="s">
        <v>9</v>
      </c>
      <c r="E396" t="b">
        <v>1</v>
      </c>
      <c r="F396" t="n">
        <v>16075.748856504852</v>
      </c>
      <c r="G396" t="n">
        <v>2682.7685546875</v>
      </c>
      <c r="H396" t="n">
        <v>4392.980240782195</v>
      </c>
      <c r="I396" t="n">
        <v>19.0</v>
      </c>
    </row>
    <row r="397">
      <c r="A397" t="s">
        <v>118</v>
      </c>
      <c r="B397" t="s">
        <v>38</v>
      </c>
      <c r="C397" t="s">
        <v>9</v>
      </c>
      <c r="D397" t="s">
        <v>9</v>
      </c>
      <c r="E397" t="b">
        <v>1</v>
      </c>
      <c r="F397" t="n">
        <v>16075.748856504852</v>
      </c>
      <c r="G397" t="n">
        <v>2682.7685546875</v>
      </c>
      <c r="H397" t="n">
        <v>4392.980240782195</v>
      </c>
      <c r="I397" t="n">
        <v>19.0</v>
      </c>
    </row>
    <row r="398">
      <c r="A398" t="s">
        <v>118</v>
      </c>
      <c r="B398" t="s">
        <v>38</v>
      </c>
      <c r="C398" t="s">
        <v>9</v>
      </c>
      <c r="D398" t="s">
        <v>9</v>
      </c>
      <c r="E398" t="b">
        <v>1</v>
      </c>
      <c r="F398" t="n">
        <v>16075.748856504852</v>
      </c>
      <c r="G398" t="n">
        <v>2682.7685546875</v>
      </c>
      <c r="H398" t="n">
        <v>4392.980240782195</v>
      </c>
      <c r="I398" t="n">
        <v>19.0</v>
      </c>
    </row>
    <row r="399">
      <c r="A399" t="s">
        <v>118</v>
      </c>
      <c r="B399" t="s">
        <v>38</v>
      </c>
      <c r="C399" t="s">
        <v>9</v>
      </c>
      <c r="D399" t="s">
        <v>9</v>
      </c>
      <c r="E399" t="b">
        <v>1</v>
      </c>
      <c r="F399" t="n">
        <v>16075.748856504852</v>
      </c>
      <c r="G399" t="n">
        <v>2682.7685546875</v>
      </c>
      <c r="H399" t="n">
        <v>4392.980240782195</v>
      </c>
      <c r="I399" t="n">
        <v>19.0</v>
      </c>
    </row>
    <row r="400">
      <c r="A400" t="s">
        <v>118</v>
      </c>
      <c r="B400" t="s">
        <v>38</v>
      </c>
      <c r="C400" t="s">
        <v>9</v>
      </c>
      <c r="D400" t="s">
        <v>9</v>
      </c>
      <c r="E400" t="b">
        <v>1</v>
      </c>
      <c r="F400" t="n">
        <v>16075.748856504852</v>
      </c>
      <c r="G400" t="n">
        <v>2682.7685546875</v>
      </c>
      <c r="H400" t="n">
        <v>4392.980240782195</v>
      </c>
      <c r="I400" t="n">
        <v>19.0</v>
      </c>
    </row>
    <row r="401">
      <c r="A401" t="s">
        <v>118</v>
      </c>
      <c r="B401" t="s">
        <v>38</v>
      </c>
      <c r="C401" t="s">
        <v>9</v>
      </c>
      <c r="D401" t="s">
        <v>9</v>
      </c>
      <c r="E401" t="b">
        <v>1</v>
      </c>
      <c r="F401" t="n">
        <v>16075.748856504852</v>
      </c>
      <c r="G401" t="n">
        <v>2682.7685546875</v>
      </c>
      <c r="H401" t="n">
        <v>4392.980240782195</v>
      </c>
      <c r="I401" t="n">
        <v>19.0</v>
      </c>
    </row>
    <row r="402">
      <c r="A402" t="s">
        <v>118</v>
      </c>
      <c r="B402" t="s">
        <v>38</v>
      </c>
      <c r="C402" t="s">
        <v>9</v>
      </c>
      <c r="D402" t="s">
        <v>9</v>
      </c>
      <c r="E402" t="b">
        <v>1</v>
      </c>
      <c r="F402" t="n">
        <v>16075.748856504852</v>
      </c>
      <c r="G402" t="n">
        <v>2682.7685546875</v>
      </c>
      <c r="H402" t="n">
        <v>4392.980240782195</v>
      </c>
      <c r="I402" t="n">
        <v>19.0</v>
      </c>
    </row>
    <row r="403">
      <c r="A403" t="s">
        <v>118</v>
      </c>
      <c r="B403" t="s">
        <v>38</v>
      </c>
      <c r="C403" t="s">
        <v>4</v>
      </c>
      <c r="D403" t="s">
        <v>4</v>
      </c>
      <c r="E403" t="b">
        <v>0</v>
      </c>
      <c r="F403" t="n">
        <v>37981.75699187126</v>
      </c>
      <c r="G403" t="n">
        <v>4631.328125</v>
      </c>
      <c r="H403" t="n">
        <v>24350.42885733452</v>
      </c>
      <c r="I403" t="n">
        <v>50.0</v>
      </c>
    </row>
    <row r="404">
      <c r="A404" t="s">
        <v>118</v>
      </c>
      <c r="B404" t="s">
        <v>39</v>
      </c>
      <c r="C404" t="s">
        <v>4</v>
      </c>
      <c r="D404" t="s">
        <v>4</v>
      </c>
      <c r="E404" t="b">
        <v>0</v>
      </c>
      <c r="F404" t="n">
        <v>31907.36393789548</v>
      </c>
      <c r="G404" t="n">
        <v>4600.1630859375</v>
      </c>
      <c r="H404" t="n">
        <v>18307.200760405245</v>
      </c>
      <c r="I404" t="n">
        <v>48.0</v>
      </c>
    </row>
    <row r="405">
      <c r="A405" t="s">
        <v>118</v>
      </c>
      <c r="B405" t="s">
        <v>41</v>
      </c>
      <c r="C405" t="s">
        <v>4</v>
      </c>
      <c r="D405" t="s">
        <v>4</v>
      </c>
      <c r="E405" t="b">
        <v>0</v>
      </c>
      <c r="F405" t="n">
        <v>24863.769775542376</v>
      </c>
      <c r="G405" t="n">
        <v>3890.388427734375</v>
      </c>
      <c r="H405" t="n">
        <v>11973.381343993304</v>
      </c>
      <c r="I405" t="n">
        <v>36.0</v>
      </c>
    </row>
    <row r="406">
      <c r="A406" t="s">
        <v>118</v>
      </c>
      <c r="B406" t="s">
        <v>42</v>
      </c>
      <c r="C406" t="s">
        <v>4</v>
      </c>
      <c r="D406" t="s">
        <v>4</v>
      </c>
      <c r="E406" t="b">
        <v>0</v>
      </c>
      <c r="F406" t="n">
        <v>16485.36183280662</v>
      </c>
      <c r="G406" t="n">
        <v>3007.449462890625</v>
      </c>
      <c r="H406" t="n">
        <v>4477.912366101295</v>
      </c>
      <c r="I406" t="n">
        <v>24.0</v>
      </c>
    </row>
    <row r="407">
      <c r="A407" t="s">
        <v>118</v>
      </c>
      <c r="B407" t="s">
        <v>40</v>
      </c>
      <c r="C407" t="s">
        <v>4</v>
      </c>
      <c r="D407" t="s">
        <v>4</v>
      </c>
      <c r="E407" t="b">
        <v>0</v>
      </c>
      <c r="F407" t="n">
        <v>38485.533332273015</v>
      </c>
      <c r="G407" t="n">
        <v>4582.802734375</v>
      </c>
      <c r="H407" t="n">
        <v>24902.73081342841</v>
      </c>
      <c r="I407" t="n">
        <v>50.0</v>
      </c>
    </row>
    <row r="408">
      <c r="A408" t="s">
        <v>118</v>
      </c>
      <c r="B408" t="s">
        <v>43</v>
      </c>
      <c r="C408" t="s">
        <v>4</v>
      </c>
      <c r="D408" t="s">
        <v>4</v>
      </c>
      <c r="E408" t="b">
        <v>0</v>
      </c>
      <c r="F408" t="n">
        <v>33936.186623242495</v>
      </c>
      <c r="G408" t="n">
        <v>4444.40234375</v>
      </c>
      <c r="H408" t="n">
        <v>20491.78412118256</v>
      </c>
      <c r="I408" t="n">
        <v>45.0</v>
      </c>
    </row>
    <row r="409">
      <c r="A409" t="s">
        <v>118</v>
      </c>
      <c r="B409" t="s">
        <v>38</v>
      </c>
      <c r="C409" t="s">
        <v>4</v>
      </c>
      <c r="D409" t="s">
        <v>4</v>
      </c>
      <c r="E409" t="b">
        <v>0</v>
      </c>
      <c r="F409" t="n">
        <v>37981.75699187126</v>
      </c>
      <c r="G409" t="n">
        <v>4631.328125</v>
      </c>
      <c r="H409" t="n">
        <v>24350.42885733452</v>
      </c>
      <c r="I409" t="n">
        <v>50.0</v>
      </c>
    </row>
    <row r="410">
      <c r="A410" t="s">
        <v>118</v>
      </c>
      <c r="B410" t="s">
        <v>39</v>
      </c>
      <c r="C410" t="s">
        <v>4</v>
      </c>
      <c r="D410" t="s">
        <v>4</v>
      </c>
      <c r="E410" t="b">
        <v>0</v>
      </c>
      <c r="F410" t="n">
        <v>31907.36393789548</v>
      </c>
      <c r="G410" t="n">
        <v>4600.1630859375</v>
      </c>
      <c r="H410" t="n">
        <v>18307.200760405245</v>
      </c>
      <c r="I410" t="n">
        <v>48.0</v>
      </c>
    </row>
    <row r="411">
      <c r="A411" t="s">
        <v>118</v>
      </c>
      <c r="B411" t="s">
        <v>41</v>
      </c>
      <c r="C411" t="s">
        <v>4</v>
      </c>
      <c r="D411" t="s">
        <v>4</v>
      </c>
      <c r="E411" t="b">
        <v>0</v>
      </c>
      <c r="F411" t="n">
        <v>24863.769775542376</v>
      </c>
      <c r="G411" t="n">
        <v>3890.388427734375</v>
      </c>
      <c r="H411" t="n">
        <v>11973.381343993304</v>
      </c>
      <c r="I411" t="n">
        <v>36.0</v>
      </c>
    </row>
    <row r="412">
      <c r="A412" t="s">
        <v>118</v>
      </c>
      <c r="B412" t="s">
        <v>42</v>
      </c>
      <c r="C412" t="s">
        <v>4</v>
      </c>
      <c r="D412" t="s">
        <v>4</v>
      </c>
      <c r="E412" t="b">
        <v>0</v>
      </c>
      <c r="F412" t="n">
        <v>16485.36183280662</v>
      </c>
      <c r="G412" t="n">
        <v>3007.449462890625</v>
      </c>
      <c r="H412" t="n">
        <v>4477.912366101295</v>
      </c>
      <c r="I412" t="n">
        <v>24.0</v>
      </c>
    </row>
    <row r="413">
      <c r="A413" t="s">
        <v>118</v>
      </c>
      <c r="B413" t="s">
        <v>40</v>
      </c>
      <c r="C413" t="s">
        <v>4</v>
      </c>
      <c r="D413" t="s">
        <v>4</v>
      </c>
      <c r="E413" t="b">
        <v>0</v>
      </c>
      <c r="F413" t="n">
        <v>38485.533332273015</v>
      </c>
      <c r="G413" t="n">
        <v>4582.802734375</v>
      </c>
      <c r="H413" t="n">
        <v>24902.73081342841</v>
      </c>
      <c r="I413" t="n">
        <v>50.0</v>
      </c>
    </row>
    <row r="414">
      <c r="A414" t="s">
        <v>118</v>
      </c>
      <c r="B414" t="s">
        <v>43</v>
      </c>
      <c r="C414" t="s">
        <v>4</v>
      </c>
      <c r="D414" t="s">
        <v>4</v>
      </c>
      <c r="E414" t="b">
        <v>0</v>
      </c>
      <c r="F414" t="n">
        <v>33936.186623242495</v>
      </c>
      <c r="G414" t="n">
        <v>4444.40234375</v>
      </c>
      <c r="H414" t="n">
        <v>20491.78412118256</v>
      </c>
      <c r="I414" t="n">
        <v>45.0</v>
      </c>
    </row>
    <row r="415">
      <c r="A415" t="s">
        <v>118</v>
      </c>
      <c r="B415" t="s">
        <v>44</v>
      </c>
      <c r="C415" t="s">
        <v>4</v>
      </c>
      <c r="D415" t="s">
        <v>4</v>
      </c>
      <c r="E415" t="b">
        <v>0</v>
      </c>
      <c r="F415" t="n">
        <v>34306.088994556936</v>
      </c>
      <c r="G415" t="n">
        <v>4481.662109375</v>
      </c>
      <c r="H415" t="n">
        <v>20824.4270091596</v>
      </c>
      <c r="I415" t="n">
        <v>45.0</v>
      </c>
    </row>
    <row r="416">
      <c r="A416" t="s">
        <v>118</v>
      </c>
      <c r="B416" t="s">
        <v>45</v>
      </c>
      <c r="C416" t="s">
        <v>4</v>
      </c>
      <c r="D416" t="s">
        <v>4</v>
      </c>
      <c r="E416" t="b">
        <v>0</v>
      </c>
      <c r="F416" t="n">
        <v>31241.826651692485</v>
      </c>
      <c r="G416" t="n">
        <v>4246.5810546875</v>
      </c>
      <c r="H416" t="n">
        <v>17995.245692372417</v>
      </c>
      <c r="I416" t="n">
        <v>40.0</v>
      </c>
    </row>
    <row r="417">
      <c r="A417" t="s">
        <v>118</v>
      </c>
      <c r="B417" t="s">
        <v>46</v>
      </c>
      <c r="C417" t="s">
        <v>4</v>
      </c>
      <c r="D417" t="s">
        <v>4</v>
      </c>
      <c r="E417" t="b">
        <v>0</v>
      </c>
      <c r="F417" t="n">
        <v>24068.35065131328</v>
      </c>
      <c r="G417" t="n">
        <v>3857.16845703125</v>
      </c>
      <c r="H417" t="n">
        <v>11211.182270575979</v>
      </c>
      <c r="I417" t="n">
        <v>31.0</v>
      </c>
    </row>
    <row r="418">
      <c r="A418" t="s">
        <v>118</v>
      </c>
      <c r="B418" t="s">
        <v>38</v>
      </c>
      <c r="C418" t="s">
        <v>16</v>
      </c>
      <c r="D418" t="s">
        <v>16</v>
      </c>
      <c r="E418" t="b">
        <v>1</v>
      </c>
      <c r="F418" t="n">
        <v>54569.65757061087</v>
      </c>
      <c r="G418" t="n">
        <v>5770.96240234375</v>
      </c>
      <c r="H418" t="n">
        <v>39798.69521595084</v>
      </c>
      <c r="I418" t="n">
        <v>100.0</v>
      </c>
    </row>
    <row r="419">
      <c r="A419" t="s">
        <v>118</v>
      </c>
      <c r="B419" t="s">
        <v>39</v>
      </c>
      <c r="C419" t="s">
        <v>16</v>
      </c>
      <c r="D419" t="s">
        <v>16</v>
      </c>
      <c r="E419" t="b">
        <v>1</v>
      </c>
      <c r="F419" t="n">
        <v>41057.6061619448</v>
      </c>
      <c r="G419" t="n">
        <v>4954.9609375</v>
      </c>
      <c r="H419" t="n">
        <v>27102.645037524635</v>
      </c>
      <c r="I419" t="n">
        <v>77.0</v>
      </c>
    </row>
    <row r="420">
      <c r="A420" t="s">
        <v>118</v>
      </c>
      <c r="B420" t="s">
        <v>41</v>
      </c>
      <c r="C420" t="s">
        <v>16</v>
      </c>
      <c r="D420" t="s">
        <v>16</v>
      </c>
      <c r="E420" t="b">
        <v>1</v>
      </c>
      <c r="F420" t="n">
        <v>32416.70374274945</v>
      </c>
      <c r="G420" t="n">
        <v>3904.415283203125</v>
      </c>
      <c r="H420" t="n">
        <v>19512.288545377014</v>
      </c>
      <c r="I420" t="n">
        <v>55.0</v>
      </c>
    </row>
    <row r="421">
      <c r="A421" t="s">
        <v>118</v>
      </c>
      <c r="B421" t="s">
        <v>42</v>
      </c>
      <c r="C421" t="s">
        <v>16</v>
      </c>
      <c r="D421" t="s">
        <v>16</v>
      </c>
      <c r="E421" t="b">
        <v>1</v>
      </c>
      <c r="F421" t="n">
        <v>21217.96476801864</v>
      </c>
      <c r="G421" t="n">
        <v>2967.667236328125</v>
      </c>
      <c r="H421" t="n">
        <v>9250.297419156943</v>
      </c>
      <c r="I421" t="n">
        <v>32.0</v>
      </c>
    </row>
    <row r="422">
      <c r="A422" t="s">
        <v>118</v>
      </c>
      <c r="B422" t="s">
        <v>40</v>
      </c>
      <c r="C422" t="s">
        <v>16</v>
      </c>
      <c r="D422" t="s">
        <v>16</v>
      </c>
      <c r="E422" t="b">
        <v>1</v>
      </c>
      <c r="F422" t="n">
        <v>50634.66844951277</v>
      </c>
      <c r="G422" t="n">
        <v>5322.0888671875</v>
      </c>
      <c r="H422" t="n">
        <v>36312.579631916335</v>
      </c>
      <c r="I422" t="n">
        <v>88.0</v>
      </c>
    </row>
    <row r="423">
      <c r="A423" t="s">
        <v>118</v>
      </c>
      <c r="B423" t="s">
        <v>43</v>
      </c>
      <c r="C423" t="s">
        <v>16</v>
      </c>
      <c r="D423" t="s">
        <v>16</v>
      </c>
      <c r="E423" t="b">
        <v>1</v>
      </c>
      <c r="F423" t="n">
        <v>48335.93297789429</v>
      </c>
      <c r="G423" t="n">
        <v>5215.412109375</v>
      </c>
      <c r="H423" t="n">
        <v>34120.520738819585</v>
      </c>
      <c r="I423" t="n">
        <v>85.0</v>
      </c>
    </row>
    <row r="424">
      <c r="A424" t="s">
        <v>118</v>
      </c>
      <c r="B424" t="s">
        <v>44</v>
      </c>
      <c r="C424" t="s">
        <v>16</v>
      </c>
      <c r="D424" t="s">
        <v>16</v>
      </c>
      <c r="E424" t="b">
        <v>1</v>
      </c>
      <c r="F424" t="n">
        <v>47825.53183036416</v>
      </c>
      <c r="G424" t="n">
        <v>5324.14208984375</v>
      </c>
      <c r="H424" t="n">
        <v>33501.38956122964</v>
      </c>
      <c r="I424" t="n">
        <v>83.0</v>
      </c>
    </row>
    <row r="425">
      <c r="A425" t="s">
        <v>118</v>
      </c>
      <c r="B425" t="s">
        <v>45</v>
      </c>
      <c r="C425" t="s">
        <v>16</v>
      </c>
      <c r="D425" t="s">
        <v>16</v>
      </c>
      <c r="E425" t="b">
        <v>1</v>
      </c>
      <c r="F425" t="n">
        <v>43252.53126298456</v>
      </c>
      <c r="G425" t="n">
        <v>4995.25146484375</v>
      </c>
      <c r="H425" t="n">
        <v>29257.279647460266</v>
      </c>
      <c r="I425" t="n">
        <v>72.0</v>
      </c>
    </row>
    <row r="426">
      <c r="A426" t="s">
        <v>118</v>
      </c>
      <c r="B426" t="s">
        <v>46</v>
      </c>
      <c r="C426" t="s">
        <v>16</v>
      </c>
      <c r="D426" t="s">
        <v>16</v>
      </c>
      <c r="E426" t="b">
        <v>1</v>
      </c>
      <c r="F426" t="n">
        <v>37279.254065837005</v>
      </c>
      <c r="G426" t="n">
        <v>4521.708984375</v>
      </c>
      <c r="H426" t="n">
        <v>23757.54489263449</v>
      </c>
      <c r="I426" t="n">
        <v>61.0</v>
      </c>
    </row>
    <row r="427">
      <c r="A427" t="s">
        <v>118</v>
      </c>
      <c r="B427" t="s">
        <v>38</v>
      </c>
      <c r="C427" t="s">
        <v>8</v>
      </c>
      <c r="D427" t="s">
        <v>8</v>
      </c>
      <c r="E427" t="b">
        <v>1</v>
      </c>
      <c r="F427" t="n">
        <v>17163.04687806269</v>
      </c>
      <c r="G427" t="n">
        <v>3120.250732421875</v>
      </c>
      <c r="H427" t="n">
        <v>5042.796046458685</v>
      </c>
      <c r="I427" t="n">
        <v>21.0</v>
      </c>
    </row>
    <row r="428">
      <c r="A428" t="s">
        <v>118</v>
      </c>
      <c r="B428" t="s">
        <v>39</v>
      </c>
      <c r="C428" t="s">
        <v>8</v>
      </c>
      <c r="D428" t="s">
        <v>8</v>
      </c>
      <c r="E428" t="b">
        <v>1</v>
      </c>
      <c r="F428" t="n">
        <v>15730.63304561645</v>
      </c>
      <c r="G428" t="n">
        <v>3145.373291015625</v>
      </c>
      <c r="H428" t="n">
        <v>3585.2597240832483</v>
      </c>
      <c r="I428" t="n">
        <v>19.0</v>
      </c>
    </row>
    <row r="429">
      <c r="A429" t="s">
        <v>118</v>
      </c>
      <c r="B429" t="s">
        <v>41</v>
      </c>
      <c r="C429" t="s">
        <v>8</v>
      </c>
      <c r="D429" t="s">
        <v>8</v>
      </c>
      <c r="E429" t="b">
        <v>1</v>
      </c>
      <c r="F429" t="n">
        <v>15219.984791541536</v>
      </c>
      <c r="G429" t="n">
        <v>2708.929443359375</v>
      </c>
      <c r="H429" t="n">
        <v>3511.0554530863355</v>
      </c>
      <c r="I429" t="n">
        <v>19.0</v>
      </c>
    </row>
    <row r="430">
      <c r="A430" t="s">
        <v>118</v>
      </c>
      <c r="B430" t="s">
        <v>42</v>
      </c>
      <c r="C430" t="s">
        <v>8</v>
      </c>
      <c r="D430" t="s">
        <v>8</v>
      </c>
      <c r="E430" t="b">
        <v>1</v>
      </c>
      <c r="F430" t="n">
        <v>14032.696022399492</v>
      </c>
      <c r="G430" t="n">
        <v>2008.2159423828125</v>
      </c>
      <c r="H430" t="n">
        <v>3024.4800800166795</v>
      </c>
      <c r="I430" t="n">
        <v>16.0</v>
      </c>
    </row>
    <row r="431">
      <c r="A431" t="s">
        <v>118</v>
      </c>
      <c r="B431" t="s">
        <v>40</v>
      </c>
      <c r="C431" t="s">
        <v>8</v>
      </c>
      <c r="D431" t="s">
        <v>8</v>
      </c>
      <c r="E431" t="b">
        <v>1</v>
      </c>
      <c r="F431" t="n">
        <v>15612.790191803353</v>
      </c>
      <c r="G431" t="n">
        <v>3228.932861328125</v>
      </c>
      <c r="H431" t="n">
        <v>3383.8572770694655</v>
      </c>
      <c r="I431" t="n">
        <v>18.0</v>
      </c>
    </row>
    <row r="432">
      <c r="A432" t="s">
        <v>118</v>
      </c>
      <c r="B432" t="s">
        <v>43</v>
      </c>
      <c r="C432" t="s">
        <v>8</v>
      </c>
      <c r="D432" t="s">
        <v>8</v>
      </c>
      <c r="E432" t="b">
        <v>1</v>
      </c>
      <c r="F432" t="n">
        <v>15803.195043409134</v>
      </c>
      <c r="G432" t="n">
        <v>3282.5771484375</v>
      </c>
      <c r="H432" t="n">
        <v>3520.6178415658715</v>
      </c>
      <c r="I432" t="n">
        <v>18.0</v>
      </c>
    </row>
    <row r="433">
      <c r="A433" t="s">
        <v>118</v>
      </c>
      <c r="B433" t="s">
        <v>44</v>
      </c>
      <c r="C433" t="s">
        <v>8</v>
      </c>
      <c r="D433" t="s">
        <v>8</v>
      </c>
      <c r="E433" t="b">
        <v>1</v>
      </c>
      <c r="F433" t="n">
        <v>15189.397011274348</v>
      </c>
      <c r="G433" t="n">
        <v>3132.698974609375</v>
      </c>
      <c r="H433" t="n">
        <v>3056.6980366649736</v>
      </c>
      <c r="I433" t="n">
        <v>17.0</v>
      </c>
    </row>
    <row r="434">
      <c r="A434" t="s">
        <v>118</v>
      </c>
      <c r="B434" t="s">
        <v>45</v>
      </c>
      <c r="C434" t="s">
        <v>8</v>
      </c>
      <c r="D434" t="s">
        <v>8</v>
      </c>
      <c r="E434" t="b">
        <v>1</v>
      </c>
      <c r="F434" t="n">
        <v>13418.94824803985</v>
      </c>
      <c r="G434" t="n">
        <v>2930.08056640625</v>
      </c>
      <c r="H434" t="n">
        <v>1488.8676282278368</v>
      </c>
      <c r="I434" t="n">
        <v>14.0</v>
      </c>
    </row>
    <row r="435">
      <c r="A435" t="s">
        <v>118</v>
      </c>
      <c r="B435" t="s">
        <v>46</v>
      </c>
      <c r="C435" t="s">
        <v>8</v>
      </c>
      <c r="D435" t="s">
        <v>8</v>
      </c>
      <c r="E435" t="b">
        <v>1</v>
      </c>
      <c r="F435" t="n">
        <v>12780.19860016914</v>
      </c>
      <c r="G435" t="n">
        <v>2971.502197265625</v>
      </c>
      <c r="H435" t="n">
        <v>808.6965173444326</v>
      </c>
      <c r="I435" t="n">
        <v>12.0</v>
      </c>
    </row>
    <row r="436">
      <c r="A436" t="s">
        <v>118</v>
      </c>
      <c r="B436" t="s">
        <v>38</v>
      </c>
      <c r="C436" t="s">
        <v>5</v>
      </c>
      <c r="D436" t="s">
        <v>5</v>
      </c>
      <c r="E436" t="b">
        <v>1</v>
      </c>
      <c r="F436" t="n">
        <v>32833.78448372733</v>
      </c>
      <c r="G436" t="n">
        <v>4385.32763671875</v>
      </c>
      <c r="H436" t="n">
        <v>19448.456801232212</v>
      </c>
      <c r="I436" t="n">
        <v>45.0</v>
      </c>
    </row>
    <row r="437">
      <c r="A437" t="s">
        <v>118</v>
      </c>
      <c r="B437" t="s">
        <v>39</v>
      </c>
      <c r="C437" t="s">
        <v>5</v>
      </c>
      <c r="D437" t="s">
        <v>5</v>
      </c>
      <c r="E437" t="b">
        <v>1</v>
      </c>
      <c r="F437" t="n">
        <v>26772.27069068955</v>
      </c>
      <c r="G437" t="n">
        <v>4049.98388671875</v>
      </c>
      <c r="H437" t="n">
        <v>13722.286826858985</v>
      </c>
      <c r="I437" t="n">
        <v>42.0</v>
      </c>
    </row>
    <row r="438">
      <c r="A438" t="s">
        <v>118</v>
      </c>
      <c r="B438" t="s">
        <v>41</v>
      </c>
      <c r="C438" t="s">
        <v>5</v>
      </c>
      <c r="D438" t="s">
        <v>5</v>
      </c>
      <c r="E438" t="b">
        <v>1</v>
      </c>
      <c r="F438" t="n">
        <v>22836.393242710594</v>
      </c>
      <c r="G438" t="n">
        <v>4297.9951171875</v>
      </c>
      <c r="H438" t="n">
        <v>9538.398278110984</v>
      </c>
      <c r="I438" t="n">
        <v>47.0</v>
      </c>
    </row>
    <row r="439">
      <c r="A439" t="s">
        <v>118</v>
      </c>
      <c r="B439" t="s">
        <v>42</v>
      </c>
      <c r="C439" t="s">
        <v>5</v>
      </c>
      <c r="D439" t="s">
        <v>5</v>
      </c>
      <c r="E439" t="b">
        <v>1</v>
      </c>
      <c r="F439" t="n">
        <v>18805.07202214114</v>
      </c>
      <c r="G439" t="n">
        <v>4975.4951171875</v>
      </c>
      <c r="H439" t="n">
        <v>4829.577076615016</v>
      </c>
      <c r="I439" t="n">
        <v>67.0</v>
      </c>
    </row>
    <row r="440">
      <c r="A440" t="s">
        <v>118</v>
      </c>
      <c r="B440" t="s">
        <v>40</v>
      </c>
      <c r="C440" t="s">
        <v>5</v>
      </c>
      <c r="D440" t="s">
        <v>5</v>
      </c>
      <c r="E440" t="b">
        <v>1</v>
      </c>
      <c r="F440" t="n">
        <v>33905.192411114804</v>
      </c>
      <c r="G440" t="n">
        <v>4481.77880859375</v>
      </c>
      <c r="H440" t="n">
        <v>20423.413446118466</v>
      </c>
      <c r="I440" t="n">
        <v>50.0</v>
      </c>
    </row>
    <row r="441">
      <c r="A441" t="s">
        <v>118</v>
      </c>
      <c r="B441" t="s">
        <v>43</v>
      </c>
      <c r="C441" t="s">
        <v>5</v>
      </c>
      <c r="D441" t="s">
        <v>5</v>
      </c>
      <c r="E441" t="b">
        <v>1</v>
      </c>
      <c r="F441" t="n">
        <v>27621.159143810943</v>
      </c>
      <c r="G441" t="n">
        <v>4296.0849609375</v>
      </c>
      <c r="H441" t="n">
        <v>14325.074087506011</v>
      </c>
      <c r="I441" t="n">
        <v>41.0</v>
      </c>
    </row>
    <row r="442">
      <c r="A442" t="s">
        <v>118</v>
      </c>
      <c r="B442" t="s">
        <v>44</v>
      </c>
      <c r="C442" t="s">
        <v>5</v>
      </c>
      <c r="D442" t="s">
        <v>5</v>
      </c>
      <c r="E442" t="b">
        <v>1</v>
      </c>
      <c r="F442" t="n">
        <v>29932.6073945563</v>
      </c>
      <c r="G442" t="n">
        <v>4326.03173828125</v>
      </c>
      <c r="H442" t="n">
        <v>16606.57567153384</v>
      </c>
      <c r="I442" t="n">
        <v>48.0</v>
      </c>
    </row>
    <row r="443">
      <c r="A443" t="s">
        <v>118</v>
      </c>
      <c r="B443" t="s">
        <v>45</v>
      </c>
      <c r="C443" t="s">
        <v>5</v>
      </c>
      <c r="D443" t="s">
        <v>5</v>
      </c>
      <c r="E443" t="b">
        <v>1</v>
      </c>
      <c r="F443" t="n">
        <v>23396.76817321045</v>
      </c>
      <c r="G443" t="n">
        <v>3889.284423828125</v>
      </c>
      <c r="H443" t="n">
        <v>10507.48369979126</v>
      </c>
      <c r="I443" t="n">
        <v>37.0</v>
      </c>
    </row>
    <row r="444">
      <c r="A444" t="s">
        <v>118</v>
      </c>
      <c r="B444" t="s">
        <v>46</v>
      </c>
      <c r="C444" t="s">
        <v>5</v>
      </c>
      <c r="D444" t="s">
        <v>5</v>
      </c>
      <c r="E444" t="b">
        <v>1</v>
      </c>
      <c r="F444" t="n">
        <v>18250.537876184204</v>
      </c>
      <c r="G444" t="n">
        <v>3735.349365234375</v>
      </c>
      <c r="H444" t="n">
        <v>5515.188610131957</v>
      </c>
      <c r="I444" t="n">
        <v>32.0</v>
      </c>
    </row>
    <row r="445">
      <c r="A445" t="s">
        <v>118</v>
      </c>
      <c r="B445" t="s">
        <v>38</v>
      </c>
      <c r="C445" t="s">
        <v>6</v>
      </c>
      <c r="D445" t="s">
        <v>6</v>
      </c>
      <c r="E445" t="b">
        <v>1</v>
      </c>
      <c r="F445" t="n">
        <v>39398.759793689795</v>
      </c>
      <c r="G445" t="n">
        <v>4316.5615234375</v>
      </c>
      <c r="H445" t="n">
        <v>26082.198277881685</v>
      </c>
      <c r="I445" t="n">
        <v>64.0</v>
      </c>
    </row>
    <row r="446">
      <c r="A446" t="s">
        <v>118</v>
      </c>
      <c r="B446" t="s">
        <v>39</v>
      </c>
      <c r="C446" t="s">
        <v>6</v>
      </c>
      <c r="D446" t="s">
        <v>6</v>
      </c>
      <c r="E446" t="b">
        <v>1</v>
      </c>
      <c r="F446" t="n">
        <v>29400.593665992063</v>
      </c>
      <c r="G446" t="n">
        <v>3783.201416015625</v>
      </c>
      <c r="H446" t="n">
        <v>16617.39224616174</v>
      </c>
      <c r="I446" t="n">
        <v>52.0</v>
      </c>
    </row>
    <row r="447">
      <c r="A447" t="s">
        <v>118</v>
      </c>
      <c r="B447" t="s">
        <v>41</v>
      </c>
      <c r="C447" t="s">
        <v>6</v>
      </c>
      <c r="D447" t="s">
        <v>6</v>
      </c>
      <c r="E447" t="b">
        <v>1</v>
      </c>
      <c r="F447" t="n">
        <v>22830.41175310048</v>
      </c>
      <c r="G447" t="n">
        <v>3000.89013671875</v>
      </c>
      <c r="H447" t="n">
        <v>10829.521665972796</v>
      </c>
      <c r="I447" t="n">
        <v>39.0</v>
      </c>
    </row>
    <row r="448">
      <c r="A448" t="s">
        <v>118</v>
      </c>
      <c r="B448" t="s">
        <v>42</v>
      </c>
      <c r="C448" t="s">
        <v>6</v>
      </c>
      <c r="D448" t="s">
        <v>6</v>
      </c>
      <c r="E448" t="b">
        <v>1</v>
      </c>
      <c r="F448" t="n">
        <v>17819.41091599222</v>
      </c>
      <c r="G448" t="n">
        <v>2772.92724609375</v>
      </c>
      <c r="H448" t="n">
        <v>6046.483656547029</v>
      </c>
      <c r="I448" t="n">
        <v>35.0</v>
      </c>
    </row>
    <row r="449">
      <c r="A449" t="s">
        <v>118</v>
      </c>
      <c r="B449" t="s">
        <v>40</v>
      </c>
      <c r="C449" t="s">
        <v>6</v>
      </c>
      <c r="D449" t="s">
        <v>6</v>
      </c>
      <c r="E449" t="b">
        <v>1</v>
      </c>
      <c r="F449" t="n">
        <v>30804.623258272346</v>
      </c>
      <c r="G449" t="n">
        <v>3988.114990234375</v>
      </c>
      <c r="H449" t="n">
        <v>17816.50821463221</v>
      </c>
      <c r="I449" t="n">
        <v>54.0</v>
      </c>
    </row>
    <row r="450">
      <c r="A450" t="s">
        <v>118</v>
      </c>
      <c r="B450" t="s">
        <v>43</v>
      </c>
      <c r="C450" t="s">
        <v>6</v>
      </c>
      <c r="D450" t="s">
        <v>6</v>
      </c>
      <c r="E450" t="b">
        <v>1</v>
      </c>
      <c r="F450" t="n">
        <v>31968.996243090245</v>
      </c>
      <c r="G450" t="n">
        <v>3911.18359375</v>
      </c>
      <c r="H450" t="n">
        <v>19057.812691301915</v>
      </c>
      <c r="I450" t="n">
        <v>57.0</v>
      </c>
    </row>
    <row r="451">
      <c r="A451" t="s">
        <v>118</v>
      </c>
      <c r="B451" t="s">
        <v>44</v>
      </c>
      <c r="C451" t="s">
        <v>6</v>
      </c>
      <c r="D451" t="s">
        <v>6</v>
      </c>
      <c r="E451" t="b">
        <v>1</v>
      </c>
      <c r="F451" t="n">
        <v>30782.93993592974</v>
      </c>
      <c r="G451" t="n">
        <v>4158.77685546875</v>
      </c>
      <c r="H451" t="n">
        <v>17624.16312242266</v>
      </c>
      <c r="I451" t="n">
        <v>58.0</v>
      </c>
    </row>
    <row r="452">
      <c r="A452" t="s">
        <v>118</v>
      </c>
      <c r="B452" t="s">
        <v>45</v>
      </c>
      <c r="C452" t="s">
        <v>6</v>
      </c>
      <c r="D452" t="s">
        <v>6</v>
      </c>
      <c r="E452" t="b">
        <v>1</v>
      </c>
      <c r="F452" t="n">
        <v>25638.720425651398</v>
      </c>
      <c r="G452" t="n">
        <v>3362.16259765625</v>
      </c>
      <c r="H452" t="n">
        <v>13276.557793662872</v>
      </c>
      <c r="I452" t="n">
        <v>46.0</v>
      </c>
    </row>
    <row r="453">
      <c r="A453" t="s">
        <v>118</v>
      </c>
      <c r="B453" t="s">
        <v>46</v>
      </c>
      <c r="C453" t="s">
        <v>6</v>
      </c>
      <c r="D453" t="s">
        <v>6</v>
      </c>
      <c r="E453" t="b">
        <v>1</v>
      </c>
      <c r="F453" t="n">
        <v>19212.22047521799</v>
      </c>
      <c r="G453" t="n">
        <v>3045.95703125</v>
      </c>
      <c r="H453" t="n">
        <v>7166.263516447239</v>
      </c>
      <c r="I453" t="n">
        <v>38.0</v>
      </c>
    </row>
    <row r="454">
      <c r="A454" t="s">
        <v>118</v>
      </c>
      <c r="B454" t="s">
        <v>38</v>
      </c>
      <c r="C454" t="s">
        <v>7</v>
      </c>
      <c r="D454" t="s">
        <v>7</v>
      </c>
      <c r="E454" t="b">
        <v>1</v>
      </c>
      <c r="F454" t="n">
        <v>37827.86109605846</v>
      </c>
      <c r="G454" t="n">
        <v>4535.7314453125</v>
      </c>
      <c r="H454" t="n">
        <v>24292.129521046252</v>
      </c>
      <c r="I454" t="n">
        <v>68.0</v>
      </c>
    </row>
    <row r="455">
      <c r="A455" t="s">
        <v>118</v>
      </c>
      <c r="B455" t="s">
        <v>39</v>
      </c>
      <c r="C455" t="s">
        <v>7</v>
      </c>
      <c r="D455" t="s">
        <v>7</v>
      </c>
      <c r="E455" t="b">
        <v>1</v>
      </c>
      <c r="F455" t="n">
        <v>26521.399420194917</v>
      </c>
      <c r="G455" t="n">
        <v>3610.64404296875</v>
      </c>
      <c r="H455" t="n">
        <v>13910.755266599946</v>
      </c>
      <c r="I455" t="n">
        <v>51.0</v>
      </c>
    </row>
    <row r="456">
      <c r="A456" t="s">
        <v>118</v>
      </c>
      <c r="B456" t="s">
        <v>41</v>
      </c>
      <c r="C456" t="s">
        <v>7</v>
      </c>
      <c r="D456" t="s">
        <v>7</v>
      </c>
      <c r="E456" t="b">
        <v>1</v>
      </c>
      <c r="F456" t="n">
        <v>21787.024804631692</v>
      </c>
      <c r="G456" t="n">
        <v>3688.30224609375</v>
      </c>
      <c r="H456" t="n">
        <v>9098.722617665751</v>
      </c>
      <c r="I456" t="n">
        <v>53.0</v>
      </c>
    </row>
    <row r="457">
      <c r="A457" t="s">
        <v>118</v>
      </c>
      <c r="B457" t="s">
        <v>42</v>
      </c>
      <c r="C457" t="s">
        <v>7</v>
      </c>
      <c r="D457" t="s">
        <v>7</v>
      </c>
      <c r="E457" t="b">
        <v>1</v>
      </c>
      <c r="F457" t="n">
        <v>18536.88441401732</v>
      </c>
      <c r="G457" t="n">
        <v>5032.4541015625</v>
      </c>
      <c r="H457" t="n">
        <v>4504.430079758286</v>
      </c>
      <c r="I457" t="n">
        <v>77.0</v>
      </c>
    </row>
    <row r="458">
      <c r="A458" t="s">
        <v>118</v>
      </c>
      <c r="B458" t="s">
        <v>40</v>
      </c>
      <c r="C458" t="s">
        <v>7</v>
      </c>
      <c r="D458" t="s">
        <v>7</v>
      </c>
      <c r="E458" t="b">
        <v>1</v>
      </c>
      <c r="F458" t="n">
        <v>32940.07382641059</v>
      </c>
      <c r="G458" t="n">
        <v>4693.80419921875</v>
      </c>
      <c r="H458" t="n">
        <v>19246.269539453806</v>
      </c>
      <c r="I458" t="n">
        <v>64.0</v>
      </c>
    </row>
    <row r="459">
      <c r="A459" t="s">
        <v>118</v>
      </c>
      <c r="B459" t="s">
        <v>43</v>
      </c>
      <c r="C459" t="s">
        <v>7</v>
      </c>
      <c r="D459" t="s">
        <v>7</v>
      </c>
      <c r="E459" t="b">
        <v>1</v>
      </c>
      <c r="F459" t="n">
        <v>35996.41429711487</v>
      </c>
      <c r="G459" t="n">
        <v>4614.46044921875</v>
      </c>
      <c r="H459" t="n">
        <v>22381.953958522343</v>
      </c>
      <c r="I459" t="n">
        <v>67.0</v>
      </c>
    </row>
    <row r="460">
      <c r="A460" t="s">
        <v>118</v>
      </c>
      <c r="B460" t="s">
        <v>44</v>
      </c>
      <c r="C460" t="s">
        <v>7</v>
      </c>
      <c r="D460" t="s">
        <v>7</v>
      </c>
      <c r="E460" t="b">
        <v>1</v>
      </c>
      <c r="F460" t="n">
        <v>32682.960650530447</v>
      </c>
      <c r="G460" t="n">
        <v>4403.265625</v>
      </c>
      <c r="H460" t="n">
        <v>19279.695014086356</v>
      </c>
      <c r="I460" t="n">
        <v>60.0</v>
      </c>
    </row>
    <row r="461">
      <c r="A461" t="s">
        <v>118</v>
      </c>
      <c r="B461" t="s">
        <v>45</v>
      </c>
      <c r="C461" t="s">
        <v>7</v>
      </c>
      <c r="D461" t="s">
        <v>7</v>
      </c>
      <c r="E461" t="b">
        <v>1</v>
      </c>
      <c r="F461" t="n">
        <v>26939.86508941391</v>
      </c>
      <c r="G461" t="n">
        <v>3666.9677734375</v>
      </c>
      <c r="H461" t="n">
        <v>14272.897365567474</v>
      </c>
      <c r="I461" t="n">
        <v>47.0</v>
      </c>
    </row>
    <row r="462">
      <c r="A462" t="s">
        <v>118</v>
      </c>
      <c r="B462" t="s">
        <v>46</v>
      </c>
      <c r="C462" t="s">
        <v>7</v>
      </c>
      <c r="D462" t="s">
        <v>7</v>
      </c>
      <c r="E462" t="b">
        <v>1</v>
      </c>
      <c r="F462" t="n">
        <v>18816.172722345113</v>
      </c>
      <c r="G462" t="n">
        <v>2566.471923828125</v>
      </c>
      <c r="H462" t="n">
        <v>7249.700764184713</v>
      </c>
      <c r="I462" t="n">
        <v>28.0</v>
      </c>
    </row>
    <row r="463">
      <c r="A463" t="s">
        <v>118</v>
      </c>
      <c r="B463" t="s">
        <v>38</v>
      </c>
      <c r="C463" t="s">
        <v>9</v>
      </c>
      <c r="D463" t="s">
        <v>9</v>
      </c>
      <c r="E463" t="b">
        <v>1</v>
      </c>
      <c r="F463" t="n">
        <v>16075.748856504852</v>
      </c>
      <c r="G463" t="n">
        <v>2682.7685546875</v>
      </c>
      <c r="H463" t="n">
        <v>4392.980240782195</v>
      </c>
      <c r="I463" t="n">
        <v>19.0</v>
      </c>
    </row>
    <row r="464">
      <c r="A464" t="s">
        <v>118</v>
      </c>
      <c r="B464" t="s">
        <v>39</v>
      </c>
      <c r="C464" t="s">
        <v>9</v>
      </c>
      <c r="D464" t="s">
        <v>9</v>
      </c>
      <c r="E464" t="b">
        <v>1</v>
      </c>
      <c r="F464" t="n">
        <v>16245.411493838783</v>
      </c>
      <c r="G464" t="n">
        <v>2531.57080078125</v>
      </c>
      <c r="H464" t="n">
        <v>4713.8407006869265</v>
      </c>
      <c r="I464" t="n">
        <v>18.0</v>
      </c>
    </row>
    <row r="465">
      <c r="A465" t="s">
        <v>118</v>
      </c>
      <c r="B465" t="s">
        <v>41</v>
      </c>
      <c r="C465" t="s">
        <v>9</v>
      </c>
      <c r="D465" t="s">
        <v>9</v>
      </c>
      <c r="E465" t="b">
        <v>1</v>
      </c>
      <c r="F465" t="n">
        <v>17698.46943536604</v>
      </c>
      <c r="G465" t="n">
        <v>2290.24658203125</v>
      </c>
      <c r="H465" t="n">
        <v>6408.222738893873</v>
      </c>
      <c r="I465" t="n">
        <v>17.0</v>
      </c>
    </row>
    <row r="466">
      <c r="A466" t="s">
        <v>118</v>
      </c>
      <c r="B466" t="s">
        <v>42</v>
      </c>
      <c r="C466" t="s">
        <v>9</v>
      </c>
      <c r="D466" t="s">
        <v>9</v>
      </c>
      <c r="E466" t="b">
        <v>1</v>
      </c>
      <c r="F466" t="n">
        <v>15897.534371143083</v>
      </c>
      <c r="G466" t="n">
        <v>1697.856201171875</v>
      </c>
      <c r="H466" t="n">
        <v>5199.678139453631</v>
      </c>
      <c r="I466" t="n">
        <v>15.0</v>
      </c>
    </row>
    <row r="467">
      <c r="A467" t="s">
        <v>118</v>
      </c>
      <c r="B467" t="s">
        <v>40</v>
      </c>
      <c r="C467" t="s">
        <v>9</v>
      </c>
      <c r="D467" t="s">
        <v>9</v>
      </c>
      <c r="E467" t="b">
        <v>1</v>
      </c>
      <c r="F467" t="n">
        <v>14584.871783800612</v>
      </c>
      <c r="G467" t="n">
        <v>2732.649658203125</v>
      </c>
      <c r="H467" t="n">
        <v>2852.222217150221</v>
      </c>
      <c r="I467" t="n">
        <v>17.0</v>
      </c>
    </row>
    <row r="468">
      <c r="A468" t="s">
        <v>118</v>
      </c>
      <c r="B468" t="s">
        <v>43</v>
      </c>
      <c r="C468" t="s">
        <v>9</v>
      </c>
      <c r="D468" t="s">
        <v>9</v>
      </c>
      <c r="E468" t="b">
        <v>1</v>
      </c>
      <c r="F468" t="n">
        <v>15093.160377885097</v>
      </c>
      <c r="G468" t="n">
        <v>2594.1005859375</v>
      </c>
      <c r="H468" t="n">
        <v>3499.0598682415416</v>
      </c>
      <c r="I468" t="n">
        <v>17.0</v>
      </c>
    </row>
    <row r="469">
      <c r="A469" t="s">
        <v>118</v>
      </c>
      <c r="B469" t="s">
        <v>44</v>
      </c>
      <c r="C469" t="s">
        <v>9</v>
      </c>
      <c r="D469" t="s">
        <v>9</v>
      </c>
      <c r="E469" t="b">
        <v>1</v>
      </c>
      <c r="F469" t="n">
        <v>13854.356980450599</v>
      </c>
      <c r="G469" t="n">
        <v>2649.6181640625</v>
      </c>
      <c r="H469" t="n">
        <v>2204.738854535072</v>
      </c>
      <c r="I469" t="n">
        <v>16.0</v>
      </c>
    </row>
    <row r="470">
      <c r="A470" t="s">
        <v>118</v>
      </c>
      <c r="B470" t="s">
        <v>45</v>
      </c>
      <c r="C470" t="s">
        <v>9</v>
      </c>
      <c r="D470" t="s">
        <v>9</v>
      </c>
      <c r="E470" t="b">
        <v>1</v>
      </c>
      <c r="F470" t="n">
        <v>12641.766411681678</v>
      </c>
      <c r="G470" t="n">
        <v>2150.9677734375</v>
      </c>
      <c r="H470" t="n">
        <v>1490.7987450557005</v>
      </c>
      <c r="I470" t="n">
        <v>14.0</v>
      </c>
    </row>
    <row r="471">
      <c r="A471" t="s">
        <v>118</v>
      </c>
      <c r="B471" t="s">
        <v>46</v>
      </c>
      <c r="C471" t="s">
        <v>9</v>
      </c>
      <c r="D471" t="s">
        <v>9</v>
      </c>
      <c r="E471" t="b">
        <v>1</v>
      </c>
      <c r="F471" t="n">
        <v>12134.932952374553</v>
      </c>
      <c r="G471" t="n">
        <v>1949.1329345703125</v>
      </c>
      <c r="H471" t="n">
        <v>1185.8000635806072</v>
      </c>
      <c r="I471" t="n">
        <v>13.0</v>
      </c>
    </row>
    <row r="472">
      <c r="A472" t="s">
        <v>118</v>
      </c>
      <c r="B472" t="s">
        <v>38</v>
      </c>
      <c r="C472" t="s">
        <v>4</v>
      </c>
      <c r="D472" t="s">
        <v>4</v>
      </c>
      <c r="E472" t="b">
        <v>0</v>
      </c>
      <c r="F472" t="n">
        <v>37981.75699187126</v>
      </c>
      <c r="G472" t="n">
        <v>4631.328125</v>
      </c>
      <c r="H472" t="n">
        <v>24350.42885733452</v>
      </c>
      <c r="I472" t="n">
        <v>50.0</v>
      </c>
    </row>
    <row r="473">
      <c r="A473" t="s">
        <v>118</v>
      </c>
      <c r="B473" t="s">
        <v>39</v>
      </c>
      <c r="C473" t="s">
        <v>4</v>
      </c>
      <c r="D473" t="s">
        <v>4</v>
      </c>
      <c r="E473" t="b">
        <v>0</v>
      </c>
      <c r="F473" t="n">
        <v>31907.36393789548</v>
      </c>
      <c r="G473" t="n">
        <v>4600.1630859375</v>
      </c>
      <c r="H473" t="n">
        <v>18307.200760405245</v>
      </c>
      <c r="I473" t="n">
        <v>48.0</v>
      </c>
    </row>
    <row r="474">
      <c r="A474" t="s">
        <v>118</v>
      </c>
      <c r="B474" t="s">
        <v>41</v>
      </c>
      <c r="C474" t="s">
        <v>4</v>
      </c>
      <c r="D474" t="s">
        <v>4</v>
      </c>
      <c r="E474" t="b">
        <v>0</v>
      </c>
      <c r="F474" t="n">
        <v>24863.769775542376</v>
      </c>
      <c r="G474" t="n">
        <v>3890.388427734375</v>
      </c>
      <c r="H474" t="n">
        <v>11973.381343993304</v>
      </c>
      <c r="I474" t="n">
        <v>36.0</v>
      </c>
    </row>
    <row r="475">
      <c r="A475" t="s">
        <v>118</v>
      </c>
      <c r="B475" t="s">
        <v>42</v>
      </c>
      <c r="C475" t="s">
        <v>4</v>
      </c>
      <c r="D475" t="s">
        <v>4</v>
      </c>
      <c r="E475" t="b">
        <v>0</v>
      </c>
      <c r="F475" t="n">
        <v>16485.36183280662</v>
      </c>
      <c r="G475" t="n">
        <v>3007.449462890625</v>
      </c>
      <c r="H475" t="n">
        <v>4477.912366101295</v>
      </c>
      <c r="I475" t="n">
        <v>24.0</v>
      </c>
    </row>
    <row r="476">
      <c r="A476" t="s">
        <v>118</v>
      </c>
      <c r="B476" t="s">
        <v>40</v>
      </c>
      <c r="C476" t="s">
        <v>4</v>
      </c>
      <c r="D476" t="s">
        <v>4</v>
      </c>
      <c r="E476" t="b">
        <v>0</v>
      </c>
      <c r="F476" t="n">
        <v>38485.533332273015</v>
      </c>
      <c r="G476" t="n">
        <v>4582.802734375</v>
      </c>
      <c r="H476" t="n">
        <v>24902.73081342841</v>
      </c>
      <c r="I476" t="n">
        <v>50.0</v>
      </c>
    </row>
    <row r="477">
      <c r="A477" t="s">
        <v>118</v>
      </c>
      <c r="B477" t="s">
        <v>43</v>
      </c>
      <c r="C477" t="s">
        <v>4</v>
      </c>
      <c r="D477" t="s">
        <v>4</v>
      </c>
      <c r="E477" t="b">
        <v>0</v>
      </c>
      <c r="F477" t="n">
        <v>33936.186623242495</v>
      </c>
      <c r="G477" t="n">
        <v>4444.40234375</v>
      </c>
      <c r="H477" t="n">
        <v>20491.78412118256</v>
      </c>
      <c r="I477" t="n">
        <v>45.0</v>
      </c>
    </row>
    <row r="478">
      <c r="A478" t="s">
        <v>118</v>
      </c>
      <c r="B478" t="s">
        <v>44</v>
      </c>
      <c r="C478" t="s">
        <v>4</v>
      </c>
      <c r="D478" t="s">
        <v>4</v>
      </c>
      <c r="E478" t="b">
        <v>0</v>
      </c>
      <c r="F478" t="n">
        <v>34306.088994556936</v>
      </c>
      <c r="G478" t="n">
        <v>4481.662109375</v>
      </c>
      <c r="H478" t="n">
        <v>20824.4270091596</v>
      </c>
      <c r="I478" t="n">
        <v>45.0</v>
      </c>
    </row>
    <row r="479">
      <c r="A479" t="s">
        <v>118</v>
      </c>
      <c r="B479" t="s">
        <v>45</v>
      </c>
      <c r="C479" t="s">
        <v>4</v>
      </c>
      <c r="D479" t="s">
        <v>4</v>
      </c>
      <c r="E479" t="b">
        <v>0</v>
      </c>
      <c r="F479" t="n">
        <v>31241.826651692485</v>
      </c>
      <c r="G479" t="n">
        <v>4246.5810546875</v>
      </c>
      <c r="H479" t="n">
        <v>17995.245692372417</v>
      </c>
      <c r="I479" t="n">
        <v>40.0</v>
      </c>
    </row>
    <row r="480">
      <c r="A480" t="s">
        <v>118</v>
      </c>
      <c r="B480" t="s">
        <v>46</v>
      </c>
      <c r="C480" t="s">
        <v>4</v>
      </c>
      <c r="D480" t="s">
        <v>4</v>
      </c>
      <c r="E480" t="b">
        <v>0</v>
      </c>
      <c r="F480" t="n">
        <v>24068.35065131328</v>
      </c>
      <c r="G480" t="n">
        <v>3857.16845703125</v>
      </c>
      <c r="H480" t="n">
        <v>11211.182270575979</v>
      </c>
      <c r="I480" t="n">
        <v>31.0</v>
      </c>
    </row>
    <row r="481">
      <c r="A481" t="s">
        <v>118</v>
      </c>
      <c r="B481" t="s">
        <v>38</v>
      </c>
      <c r="C481" t="s">
        <v>16</v>
      </c>
      <c r="D481" t="s">
        <v>16</v>
      </c>
      <c r="E481" t="b">
        <v>1</v>
      </c>
      <c r="F481" t="n">
        <v>54569.65757061087</v>
      </c>
      <c r="G481" t="n">
        <v>5770.96240234375</v>
      </c>
      <c r="H481" t="n">
        <v>39798.69521595084</v>
      </c>
      <c r="I481" t="n">
        <v>100.0</v>
      </c>
    </row>
    <row r="482">
      <c r="A482" t="s">
        <v>118</v>
      </c>
      <c r="B482" t="s">
        <v>39</v>
      </c>
      <c r="C482" t="s">
        <v>16</v>
      </c>
      <c r="D482" t="s">
        <v>16</v>
      </c>
      <c r="E482" t="b">
        <v>1</v>
      </c>
      <c r="F482" t="n">
        <v>41057.6061619448</v>
      </c>
      <c r="G482" t="n">
        <v>4954.9609375</v>
      </c>
      <c r="H482" t="n">
        <v>27102.645037524635</v>
      </c>
      <c r="I482" t="n">
        <v>77.0</v>
      </c>
    </row>
    <row r="483">
      <c r="A483" t="s">
        <v>118</v>
      </c>
      <c r="B483" t="s">
        <v>41</v>
      </c>
      <c r="C483" t="s">
        <v>16</v>
      </c>
      <c r="D483" t="s">
        <v>16</v>
      </c>
      <c r="E483" t="b">
        <v>1</v>
      </c>
      <c r="F483" t="n">
        <v>32416.70374274945</v>
      </c>
      <c r="G483" t="n">
        <v>3904.415283203125</v>
      </c>
      <c r="H483" t="n">
        <v>19512.288545377014</v>
      </c>
      <c r="I483" t="n">
        <v>55.0</v>
      </c>
    </row>
    <row r="484">
      <c r="A484" t="s">
        <v>118</v>
      </c>
      <c r="B484" t="s">
        <v>42</v>
      </c>
      <c r="C484" t="s">
        <v>16</v>
      </c>
      <c r="D484" t="s">
        <v>16</v>
      </c>
      <c r="E484" t="b">
        <v>1</v>
      </c>
      <c r="F484" t="n">
        <v>21217.96476801864</v>
      </c>
      <c r="G484" t="n">
        <v>2967.667236328125</v>
      </c>
      <c r="H484" t="n">
        <v>9250.297419156943</v>
      </c>
      <c r="I484" t="n">
        <v>32.0</v>
      </c>
    </row>
    <row r="485">
      <c r="A485" t="s">
        <v>118</v>
      </c>
      <c r="B485" t="s">
        <v>40</v>
      </c>
      <c r="C485" t="s">
        <v>16</v>
      </c>
      <c r="D485" t="s">
        <v>16</v>
      </c>
      <c r="E485" t="b">
        <v>1</v>
      </c>
      <c r="F485" t="n">
        <v>50634.66844951277</v>
      </c>
      <c r="G485" t="n">
        <v>5322.0888671875</v>
      </c>
      <c r="H485" t="n">
        <v>36312.579631916335</v>
      </c>
      <c r="I485" t="n">
        <v>88.0</v>
      </c>
    </row>
    <row r="486">
      <c r="A486" t="s">
        <v>118</v>
      </c>
      <c r="B486" t="s">
        <v>43</v>
      </c>
      <c r="C486" t="s">
        <v>16</v>
      </c>
      <c r="D486" t="s">
        <v>16</v>
      </c>
      <c r="E486" t="b">
        <v>1</v>
      </c>
      <c r="F486" t="n">
        <v>48335.93297789429</v>
      </c>
      <c r="G486" t="n">
        <v>5215.412109375</v>
      </c>
      <c r="H486" t="n">
        <v>34120.520738819585</v>
      </c>
      <c r="I486" t="n">
        <v>85.0</v>
      </c>
    </row>
    <row r="487">
      <c r="A487" t="s">
        <v>118</v>
      </c>
      <c r="B487" t="s">
        <v>44</v>
      </c>
      <c r="C487" t="s">
        <v>16</v>
      </c>
      <c r="D487" t="s">
        <v>16</v>
      </c>
      <c r="E487" t="b">
        <v>1</v>
      </c>
      <c r="F487" t="n">
        <v>47825.53183036416</v>
      </c>
      <c r="G487" t="n">
        <v>5324.14208984375</v>
      </c>
      <c r="H487" t="n">
        <v>33501.38956122964</v>
      </c>
      <c r="I487" t="n">
        <v>83.0</v>
      </c>
    </row>
    <row r="488">
      <c r="A488" t="s">
        <v>118</v>
      </c>
      <c r="B488" t="s">
        <v>45</v>
      </c>
      <c r="C488" t="s">
        <v>16</v>
      </c>
      <c r="D488" t="s">
        <v>16</v>
      </c>
      <c r="E488" t="b">
        <v>1</v>
      </c>
      <c r="F488" t="n">
        <v>43252.53126298456</v>
      </c>
      <c r="G488" t="n">
        <v>4995.25146484375</v>
      </c>
      <c r="H488" t="n">
        <v>29257.279647460266</v>
      </c>
      <c r="I488" t="n">
        <v>72.0</v>
      </c>
    </row>
    <row r="489">
      <c r="A489" t="s">
        <v>118</v>
      </c>
      <c r="B489" t="s">
        <v>46</v>
      </c>
      <c r="C489" t="s">
        <v>16</v>
      </c>
      <c r="D489" t="s">
        <v>16</v>
      </c>
      <c r="E489" t="b">
        <v>1</v>
      </c>
      <c r="F489" t="n">
        <v>37279.254065837005</v>
      </c>
      <c r="G489" t="n">
        <v>4521.708984375</v>
      </c>
      <c r="H489" t="n">
        <v>23757.54489263449</v>
      </c>
      <c r="I489" t="n">
        <v>61.0</v>
      </c>
    </row>
    <row r="490">
      <c r="A490" t="s">
        <v>118</v>
      </c>
      <c r="B490" t="s">
        <v>38</v>
      </c>
      <c r="C490" t="s">
        <v>8</v>
      </c>
      <c r="D490" t="s">
        <v>8</v>
      </c>
      <c r="E490" t="b">
        <v>1</v>
      </c>
      <c r="F490" t="n">
        <v>17163.04687806269</v>
      </c>
      <c r="G490" t="n">
        <v>3120.250732421875</v>
      </c>
      <c r="H490" t="n">
        <v>5042.796046458685</v>
      </c>
      <c r="I490" t="n">
        <v>21.0</v>
      </c>
    </row>
    <row r="491">
      <c r="A491" t="s">
        <v>118</v>
      </c>
      <c r="B491" t="s">
        <v>39</v>
      </c>
      <c r="C491" t="s">
        <v>8</v>
      </c>
      <c r="D491" t="s">
        <v>8</v>
      </c>
      <c r="E491" t="b">
        <v>1</v>
      </c>
      <c r="F491" t="n">
        <v>15730.63304561645</v>
      </c>
      <c r="G491" t="n">
        <v>3145.373291015625</v>
      </c>
      <c r="H491" t="n">
        <v>3585.2597240832483</v>
      </c>
      <c r="I491" t="n">
        <v>19.0</v>
      </c>
    </row>
    <row r="492">
      <c r="A492" t="s">
        <v>118</v>
      </c>
      <c r="B492" t="s">
        <v>41</v>
      </c>
      <c r="C492" t="s">
        <v>8</v>
      </c>
      <c r="D492" t="s">
        <v>8</v>
      </c>
      <c r="E492" t="b">
        <v>1</v>
      </c>
      <c r="F492" t="n">
        <v>15219.984791541536</v>
      </c>
      <c r="G492" t="n">
        <v>2708.929443359375</v>
      </c>
      <c r="H492" t="n">
        <v>3511.0554530863355</v>
      </c>
      <c r="I492" t="n">
        <v>19.0</v>
      </c>
    </row>
    <row r="493">
      <c r="A493" t="s">
        <v>118</v>
      </c>
      <c r="B493" t="s">
        <v>42</v>
      </c>
      <c r="C493" t="s">
        <v>8</v>
      </c>
      <c r="D493" t="s">
        <v>8</v>
      </c>
      <c r="E493" t="b">
        <v>1</v>
      </c>
      <c r="F493" t="n">
        <v>14032.696022399492</v>
      </c>
      <c r="G493" t="n">
        <v>2008.2159423828125</v>
      </c>
      <c r="H493" t="n">
        <v>3024.4800800166795</v>
      </c>
      <c r="I493" t="n">
        <v>16.0</v>
      </c>
    </row>
    <row r="494">
      <c r="A494" t="s">
        <v>118</v>
      </c>
      <c r="B494" t="s">
        <v>40</v>
      </c>
      <c r="C494" t="s">
        <v>8</v>
      </c>
      <c r="D494" t="s">
        <v>8</v>
      </c>
      <c r="E494" t="b">
        <v>1</v>
      </c>
      <c r="F494" t="n">
        <v>15612.790191803353</v>
      </c>
      <c r="G494" t="n">
        <v>3228.932861328125</v>
      </c>
      <c r="H494" t="n">
        <v>3383.8572770694655</v>
      </c>
      <c r="I494" t="n">
        <v>18.0</v>
      </c>
    </row>
    <row r="495">
      <c r="A495" t="s">
        <v>118</v>
      </c>
      <c r="B495" t="s">
        <v>43</v>
      </c>
      <c r="C495" t="s">
        <v>8</v>
      </c>
      <c r="D495" t="s">
        <v>8</v>
      </c>
      <c r="E495" t="b">
        <v>1</v>
      </c>
      <c r="F495" t="n">
        <v>15803.195043409134</v>
      </c>
      <c r="G495" t="n">
        <v>3282.5771484375</v>
      </c>
      <c r="H495" t="n">
        <v>3520.6178415658715</v>
      </c>
      <c r="I495" t="n">
        <v>18.0</v>
      </c>
    </row>
    <row r="496">
      <c r="A496" t="s">
        <v>118</v>
      </c>
      <c r="B496" t="s">
        <v>44</v>
      </c>
      <c r="C496" t="s">
        <v>8</v>
      </c>
      <c r="D496" t="s">
        <v>8</v>
      </c>
      <c r="E496" t="b">
        <v>1</v>
      </c>
      <c r="F496" t="n">
        <v>15189.397011274348</v>
      </c>
      <c r="G496" t="n">
        <v>3132.698974609375</v>
      </c>
      <c r="H496" t="n">
        <v>3056.6980366649736</v>
      </c>
      <c r="I496" t="n">
        <v>17.0</v>
      </c>
    </row>
    <row r="497">
      <c r="A497" t="s">
        <v>118</v>
      </c>
      <c r="B497" t="s">
        <v>45</v>
      </c>
      <c r="C497" t="s">
        <v>8</v>
      </c>
      <c r="D497" t="s">
        <v>8</v>
      </c>
      <c r="E497" t="b">
        <v>1</v>
      </c>
      <c r="F497" t="n">
        <v>13418.94824803985</v>
      </c>
      <c r="G497" t="n">
        <v>2930.08056640625</v>
      </c>
      <c r="H497" t="n">
        <v>1488.8676282278368</v>
      </c>
      <c r="I497" t="n">
        <v>14.0</v>
      </c>
    </row>
    <row r="498">
      <c r="A498" t="s">
        <v>118</v>
      </c>
      <c r="B498" t="s">
        <v>46</v>
      </c>
      <c r="C498" t="s">
        <v>8</v>
      </c>
      <c r="D498" t="s">
        <v>8</v>
      </c>
      <c r="E498" t="b">
        <v>1</v>
      </c>
      <c r="F498" t="n">
        <v>12780.19860016914</v>
      </c>
      <c r="G498" t="n">
        <v>2971.502197265625</v>
      </c>
      <c r="H498" t="n">
        <v>808.6965173444326</v>
      </c>
      <c r="I498" t="n">
        <v>12.0</v>
      </c>
    </row>
    <row r="499">
      <c r="A499" t="s">
        <v>118</v>
      </c>
      <c r="B499" t="s">
        <v>38</v>
      </c>
      <c r="C499" t="s">
        <v>5</v>
      </c>
      <c r="D499" t="s">
        <v>5</v>
      </c>
      <c r="E499" t="b">
        <v>1</v>
      </c>
      <c r="F499" t="n">
        <v>32833.78448372733</v>
      </c>
      <c r="G499" t="n">
        <v>4385.32763671875</v>
      </c>
      <c r="H499" t="n">
        <v>19448.456801232212</v>
      </c>
      <c r="I499" t="n">
        <v>45.0</v>
      </c>
    </row>
    <row r="500">
      <c r="A500" t="s">
        <v>118</v>
      </c>
      <c r="B500" t="s">
        <v>39</v>
      </c>
      <c r="C500" t="s">
        <v>5</v>
      </c>
      <c r="D500" t="s">
        <v>5</v>
      </c>
      <c r="E500" t="b">
        <v>1</v>
      </c>
      <c r="F500" t="n">
        <v>26772.27069068955</v>
      </c>
      <c r="G500" t="n">
        <v>4049.98388671875</v>
      </c>
      <c r="H500" t="n">
        <v>13722.286826858985</v>
      </c>
      <c r="I500" t="n">
        <v>42.0</v>
      </c>
    </row>
    <row r="501">
      <c r="A501" t="s">
        <v>118</v>
      </c>
      <c r="B501" t="s">
        <v>41</v>
      </c>
      <c r="C501" t="s">
        <v>5</v>
      </c>
      <c r="D501" t="s">
        <v>5</v>
      </c>
      <c r="E501" t="b">
        <v>1</v>
      </c>
      <c r="F501" t="n">
        <v>22836.393242710594</v>
      </c>
      <c r="G501" t="n">
        <v>4297.9951171875</v>
      </c>
      <c r="H501" t="n">
        <v>9538.398278110984</v>
      </c>
      <c r="I501" t="n">
        <v>47.0</v>
      </c>
    </row>
    <row r="502">
      <c r="A502" t="s">
        <v>118</v>
      </c>
      <c r="B502" t="s">
        <v>42</v>
      </c>
      <c r="C502" t="s">
        <v>5</v>
      </c>
      <c r="D502" t="s">
        <v>5</v>
      </c>
      <c r="E502" t="b">
        <v>1</v>
      </c>
      <c r="F502" t="n">
        <v>18805.07202214114</v>
      </c>
      <c r="G502" t="n">
        <v>4975.4951171875</v>
      </c>
      <c r="H502" t="n">
        <v>4829.577076615016</v>
      </c>
      <c r="I502" t="n">
        <v>67.0</v>
      </c>
    </row>
    <row r="503">
      <c r="A503" t="s">
        <v>118</v>
      </c>
      <c r="B503" t="s">
        <v>40</v>
      </c>
      <c r="C503" t="s">
        <v>5</v>
      </c>
      <c r="D503" t="s">
        <v>5</v>
      </c>
      <c r="E503" t="b">
        <v>1</v>
      </c>
      <c r="F503" t="n">
        <v>33905.192411114804</v>
      </c>
      <c r="G503" t="n">
        <v>4481.77880859375</v>
      </c>
      <c r="H503" t="n">
        <v>20423.413446118466</v>
      </c>
      <c r="I503" t="n">
        <v>50.0</v>
      </c>
    </row>
    <row r="504">
      <c r="A504" t="s">
        <v>118</v>
      </c>
      <c r="B504" t="s">
        <v>43</v>
      </c>
      <c r="C504" t="s">
        <v>5</v>
      </c>
      <c r="D504" t="s">
        <v>5</v>
      </c>
      <c r="E504" t="b">
        <v>1</v>
      </c>
      <c r="F504" t="n">
        <v>27621.159143810943</v>
      </c>
      <c r="G504" t="n">
        <v>4296.0849609375</v>
      </c>
      <c r="H504" t="n">
        <v>14325.074087506011</v>
      </c>
      <c r="I504" t="n">
        <v>41.0</v>
      </c>
    </row>
    <row r="505">
      <c r="A505" t="s">
        <v>118</v>
      </c>
      <c r="B505" t="s">
        <v>44</v>
      </c>
      <c r="C505" t="s">
        <v>5</v>
      </c>
      <c r="D505" t="s">
        <v>5</v>
      </c>
      <c r="E505" t="b">
        <v>1</v>
      </c>
      <c r="F505" t="n">
        <v>29932.6073945563</v>
      </c>
      <c r="G505" t="n">
        <v>4326.03173828125</v>
      </c>
      <c r="H505" t="n">
        <v>16606.57567153384</v>
      </c>
      <c r="I505" t="n">
        <v>48.0</v>
      </c>
    </row>
    <row r="506">
      <c r="A506" t="s">
        <v>118</v>
      </c>
      <c r="B506" t="s">
        <v>45</v>
      </c>
      <c r="C506" t="s">
        <v>5</v>
      </c>
      <c r="D506" t="s">
        <v>5</v>
      </c>
      <c r="E506" t="b">
        <v>1</v>
      </c>
      <c r="F506" t="n">
        <v>23396.76817321045</v>
      </c>
      <c r="G506" t="n">
        <v>3889.284423828125</v>
      </c>
      <c r="H506" t="n">
        <v>10507.48369979126</v>
      </c>
      <c r="I506" t="n">
        <v>37.0</v>
      </c>
    </row>
    <row r="507">
      <c r="A507" t="s">
        <v>118</v>
      </c>
      <c r="B507" t="s">
        <v>46</v>
      </c>
      <c r="C507" t="s">
        <v>5</v>
      </c>
      <c r="D507" t="s">
        <v>5</v>
      </c>
      <c r="E507" t="b">
        <v>1</v>
      </c>
      <c r="F507" t="n">
        <v>18250.537876184204</v>
      </c>
      <c r="G507" t="n">
        <v>3735.349365234375</v>
      </c>
      <c r="H507" t="n">
        <v>5515.188610131957</v>
      </c>
      <c r="I507" t="n">
        <v>32.0</v>
      </c>
    </row>
    <row r="508">
      <c r="A508" t="s">
        <v>118</v>
      </c>
      <c r="B508" t="s">
        <v>38</v>
      </c>
      <c r="C508" t="s">
        <v>6</v>
      </c>
      <c r="D508" t="s">
        <v>6</v>
      </c>
      <c r="E508" t="b">
        <v>1</v>
      </c>
      <c r="F508" t="n">
        <v>39398.759793689795</v>
      </c>
      <c r="G508" t="n">
        <v>4316.5615234375</v>
      </c>
      <c r="H508" t="n">
        <v>26082.198277881685</v>
      </c>
      <c r="I508" t="n">
        <v>64.0</v>
      </c>
    </row>
    <row r="509">
      <c r="A509" t="s">
        <v>118</v>
      </c>
      <c r="B509" t="s">
        <v>39</v>
      </c>
      <c r="C509" t="s">
        <v>6</v>
      </c>
      <c r="D509" t="s">
        <v>6</v>
      </c>
      <c r="E509" t="b">
        <v>1</v>
      </c>
      <c r="F509" t="n">
        <v>29400.593665992063</v>
      </c>
      <c r="G509" t="n">
        <v>3783.201416015625</v>
      </c>
      <c r="H509" t="n">
        <v>16617.39224616174</v>
      </c>
      <c r="I509" t="n">
        <v>52.0</v>
      </c>
    </row>
    <row r="510">
      <c r="A510" t="s">
        <v>118</v>
      </c>
      <c r="B510" t="s">
        <v>41</v>
      </c>
      <c r="C510" t="s">
        <v>6</v>
      </c>
      <c r="D510" t="s">
        <v>6</v>
      </c>
      <c r="E510" t="b">
        <v>1</v>
      </c>
      <c r="F510" t="n">
        <v>22830.41175310048</v>
      </c>
      <c r="G510" t="n">
        <v>3000.89013671875</v>
      </c>
      <c r="H510" t="n">
        <v>10829.521665972796</v>
      </c>
      <c r="I510" t="n">
        <v>39.0</v>
      </c>
    </row>
    <row r="511">
      <c r="A511" t="s">
        <v>118</v>
      </c>
      <c r="B511" t="s">
        <v>42</v>
      </c>
      <c r="C511" t="s">
        <v>6</v>
      </c>
      <c r="D511" t="s">
        <v>6</v>
      </c>
      <c r="E511" t="b">
        <v>1</v>
      </c>
      <c r="F511" t="n">
        <v>17819.41091599222</v>
      </c>
      <c r="G511" t="n">
        <v>2772.92724609375</v>
      </c>
      <c r="H511" t="n">
        <v>6046.483656547029</v>
      </c>
      <c r="I511" t="n">
        <v>35.0</v>
      </c>
    </row>
    <row r="512">
      <c r="A512" t="s">
        <v>118</v>
      </c>
      <c r="B512" t="s">
        <v>40</v>
      </c>
      <c r="C512" t="s">
        <v>6</v>
      </c>
      <c r="D512" t="s">
        <v>6</v>
      </c>
      <c r="E512" t="b">
        <v>1</v>
      </c>
      <c r="F512" t="n">
        <v>30804.623258272346</v>
      </c>
      <c r="G512" t="n">
        <v>3988.114990234375</v>
      </c>
      <c r="H512" t="n">
        <v>17816.50821463221</v>
      </c>
      <c r="I512" t="n">
        <v>54.0</v>
      </c>
    </row>
    <row r="513">
      <c r="A513" t="s">
        <v>118</v>
      </c>
      <c r="B513" t="s">
        <v>43</v>
      </c>
      <c r="C513" t="s">
        <v>6</v>
      </c>
      <c r="D513" t="s">
        <v>6</v>
      </c>
      <c r="E513" t="b">
        <v>1</v>
      </c>
      <c r="F513" t="n">
        <v>31968.996243090245</v>
      </c>
      <c r="G513" t="n">
        <v>3911.18359375</v>
      </c>
      <c r="H513" t="n">
        <v>19057.812691301915</v>
      </c>
      <c r="I513" t="n">
        <v>57.0</v>
      </c>
    </row>
    <row r="514">
      <c r="A514" t="s">
        <v>118</v>
      </c>
      <c r="B514" t="s">
        <v>44</v>
      </c>
      <c r="C514" t="s">
        <v>6</v>
      </c>
      <c r="D514" t="s">
        <v>6</v>
      </c>
      <c r="E514" t="b">
        <v>1</v>
      </c>
      <c r="F514" t="n">
        <v>30782.93993592974</v>
      </c>
      <c r="G514" t="n">
        <v>4158.77685546875</v>
      </c>
      <c r="H514" t="n">
        <v>17624.16312242266</v>
      </c>
      <c r="I514" t="n">
        <v>58.0</v>
      </c>
    </row>
    <row r="515">
      <c r="A515" t="s">
        <v>118</v>
      </c>
      <c r="B515" t="s">
        <v>45</v>
      </c>
      <c r="C515" t="s">
        <v>6</v>
      </c>
      <c r="D515" t="s">
        <v>6</v>
      </c>
      <c r="E515" t="b">
        <v>1</v>
      </c>
      <c r="F515" t="n">
        <v>25638.720425651398</v>
      </c>
      <c r="G515" t="n">
        <v>3362.16259765625</v>
      </c>
      <c r="H515" t="n">
        <v>13276.557793662872</v>
      </c>
      <c r="I515" t="n">
        <v>46.0</v>
      </c>
    </row>
    <row r="516">
      <c r="A516" t="s">
        <v>118</v>
      </c>
      <c r="B516" t="s">
        <v>46</v>
      </c>
      <c r="C516" t="s">
        <v>6</v>
      </c>
      <c r="D516" t="s">
        <v>6</v>
      </c>
      <c r="E516" t="b">
        <v>1</v>
      </c>
      <c r="F516" t="n">
        <v>19212.22047521799</v>
      </c>
      <c r="G516" t="n">
        <v>3045.95703125</v>
      </c>
      <c r="H516" t="n">
        <v>7166.263516447239</v>
      </c>
      <c r="I516" t="n">
        <v>38.0</v>
      </c>
    </row>
    <row r="517">
      <c r="A517" t="s">
        <v>118</v>
      </c>
      <c r="B517" t="s">
        <v>38</v>
      </c>
      <c r="C517" t="s">
        <v>7</v>
      </c>
      <c r="D517" t="s">
        <v>7</v>
      </c>
      <c r="E517" t="b">
        <v>1</v>
      </c>
      <c r="F517" t="n">
        <v>37827.86109605846</v>
      </c>
      <c r="G517" t="n">
        <v>4535.7314453125</v>
      </c>
      <c r="H517" t="n">
        <v>24292.129521046252</v>
      </c>
      <c r="I517" t="n">
        <v>68.0</v>
      </c>
    </row>
    <row r="518">
      <c r="A518" t="s">
        <v>118</v>
      </c>
      <c r="B518" t="s">
        <v>39</v>
      </c>
      <c r="C518" t="s">
        <v>7</v>
      </c>
      <c r="D518" t="s">
        <v>7</v>
      </c>
      <c r="E518" t="b">
        <v>1</v>
      </c>
      <c r="F518" t="n">
        <v>26521.399420194917</v>
      </c>
      <c r="G518" t="n">
        <v>3610.64404296875</v>
      </c>
      <c r="H518" t="n">
        <v>13910.755266599946</v>
      </c>
      <c r="I518" t="n">
        <v>51.0</v>
      </c>
    </row>
    <row r="519">
      <c r="A519" t="s">
        <v>118</v>
      </c>
      <c r="B519" t="s">
        <v>41</v>
      </c>
      <c r="C519" t="s">
        <v>7</v>
      </c>
      <c r="D519" t="s">
        <v>7</v>
      </c>
      <c r="E519" t="b">
        <v>1</v>
      </c>
      <c r="F519" t="n">
        <v>21787.024804631692</v>
      </c>
      <c r="G519" t="n">
        <v>3688.30224609375</v>
      </c>
      <c r="H519" t="n">
        <v>9098.722617665751</v>
      </c>
      <c r="I519" t="n">
        <v>53.0</v>
      </c>
    </row>
    <row r="520">
      <c r="A520" t="s">
        <v>118</v>
      </c>
      <c r="B520" t="s">
        <v>42</v>
      </c>
      <c r="C520" t="s">
        <v>7</v>
      </c>
      <c r="D520" t="s">
        <v>7</v>
      </c>
      <c r="E520" t="b">
        <v>1</v>
      </c>
      <c r="F520" t="n">
        <v>18536.88441401732</v>
      </c>
      <c r="G520" t="n">
        <v>5032.4541015625</v>
      </c>
      <c r="H520" t="n">
        <v>4504.430079758286</v>
      </c>
      <c r="I520" t="n">
        <v>77.0</v>
      </c>
    </row>
    <row r="521">
      <c r="A521" t="s">
        <v>118</v>
      </c>
      <c r="B521" t="s">
        <v>40</v>
      </c>
      <c r="C521" t="s">
        <v>7</v>
      </c>
      <c r="D521" t="s">
        <v>7</v>
      </c>
      <c r="E521" t="b">
        <v>1</v>
      </c>
      <c r="F521" t="n">
        <v>32940.07382641059</v>
      </c>
      <c r="G521" t="n">
        <v>4693.80419921875</v>
      </c>
      <c r="H521" t="n">
        <v>19246.269539453806</v>
      </c>
      <c r="I521" t="n">
        <v>64.0</v>
      </c>
    </row>
    <row r="522">
      <c r="A522" t="s">
        <v>118</v>
      </c>
      <c r="B522" t="s">
        <v>43</v>
      </c>
      <c r="C522" t="s">
        <v>7</v>
      </c>
      <c r="D522" t="s">
        <v>7</v>
      </c>
      <c r="E522" t="b">
        <v>1</v>
      </c>
      <c r="F522" t="n">
        <v>35996.41429711487</v>
      </c>
      <c r="G522" t="n">
        <v>4614.46044921875</v>
      </c>
      <c r="H522" t="n">
        <v>22381.953958522343</v>
      </c>
      <c r="I522" t="n">
        <v>67.0</v>
      </c>
    </row>
    <row r="523">
      <c r="A523" t="s">
        <v>118</v>
      </c>
      <c r="B523" t="s">
        <v>44</v>
      </c>
      <c r="C523" t="s">
        <v>7</v>
      </c>
      <c r="D523" t="s">
        <v>7</v>
      </c>
      <c r="E523" t="b">
        <v>1</v>
      </c>
      <c r="F523" t="n">
        <v>32682.960650530447</v>
      </c>
      <c r="G523" t="n">
        <v>4403.265625</v>
      </c>
      <c r="H523" t="n">
        <v>19279.695014086356</v>
      </c>
      <c r="I523" t="n">
        <v>60.0</v>
      </c>
    </row>
    <row r="524">
      <c r="A524" t="s">
        <v>118</v>
      </c>
      <c r="B524" t="s">
        <v>45</v>
      </c>
      <c r="C524" t="s">
        <v>7</v>
      </c>
      <c r="D524" t="s">
        <v>7</v>
      </c>
      <c r="E524" t="b">
        <v>1</v>
      </c>
      <c r="F524" t="n">
        <v>26939.86508941391</v>
      </c>
      <c r="G524" t="n">
        <v>3666.9677734375</v>
      </c>
      <c r="H524" t="n">
        <v>14272.897365567474</v>
      </c>
      <c r="I524" t="n">
        <v>47.0</v>
      </c>
    </row>
    <row r="525">
      <c r="A525" t="s">
        <v>118</v>
      </c>
      <c r="B525" t="s">
        <v>46</v>
      </c>
      <c r="C525" t="s">
        <v>7</v>
      </c>
      <c r="D525" t="s">
        <v>7</v>
      </c>
      <c r="E525" t="b">
        <v>1</v>
      </c>
      <c r="F525" t="n">
        <v>18816.172722345113</v>
      </c>
      <c r="G525" t="n">
        <v>2566.471923828125</v>
      </c>
      <c r="H525" t="n">
        <v>7249.700764184713</v>
      </c>
      <c r="I525" t="n">
        <v>28.0</v>
      </c>
    </row>
    <row r="526">
      <c r="A526" t="s">
        <v>118</v>
      </c>
      <c r="B526" t="s">
        <v>38</v>
      </c>
      <c r="C526" t="s">
        <v>9</v>
      </c>
      <c r="D526" t="s">
        <v>9</v>
      </c>
      <c r="E526" t="b">
        <v>1</v>
      </c>
      <c r="F526" t="n">
        <v>16075.748856504852</v>
      </c>
      <c r="G526" t="n">
        <v>2682.7685546875</v>
      </c>
      <c r="H526" t="n">
        <v>4392.980240782195</v>
      </c>
      <c r="I526" t="n">
        <v>19.0</v>
      </c>
    </row>
    <row r="527">
      <c r="A527" t="s">
        <v>118</v>
      </c>
      <c r="B527" t="s">
        <v>39</v>
      </c>
      <c r="C527" t="s">
        <v>9</v>
      </c>
      <c r="D527" t="s">
        <v>9</v>
      </c>
      <c r="E527" t="b">
        <v>1</v>
      </c>
      <c r="F527" t="n">
        <v>16245.411493838783</v>
      </c>
      <c r="G527" t="n">
        <v>2531.57080078125</v>
      </c>
      <c r="H527" t="n">
        <v>4713.8407006869265</v>
      </c>
      <c r="I527" t="n">
        <v>18.0</v>
      </c>
    </row>
    <row r="528">
      <c r="A528" t="s">
        <v>118</v>
      </c>
      <c r="B528" t="s">
        <v>41</v>
      </c>
      <c r="C528" t="s">
        <v>9</v>
      </c>
      <c r="D528" t="s">
        <v>9</v>
      </c>
      <c r="E528" t="b">
        <v>1</v>
      </c>
      <c r="F528" t="n">
        <v>17698.46943536604</v>
      </c>
      <c r="G528" t="n">
        <v>2290.24658203125</v>
      </c>
      <c r="H528" t="n">
        <v>6408.222738893873</v>
      </c>
      <c r="I528" t="n">
        <v>17.0</v>
      </c>
    </row>
    <row r="529">
      <c r="A529" t="s">
        <v>118</v>
      </c>
      <c r="B529" t="s">
        <v>42</v>
      </c>
      <c r="C529" t="s">
        <v>9</v>
      </c>
      <c r="D529" t="s">
        <v>9</v>
      </c>
      <c r="E529" t="b">
        <v>1</v>
      </c>
      <c r="F529" t="n">
        <v>15897.534371143083</v>
      </c>
      <c r="G529" t="n">
        <v>1697.856201171875</v>
      </c>
      <c r="H529" t="n">
        <v>5199.678139453631</v>
      </c>
      <c r="I529" t="n">
        <v>15.0</v>
      </c>
    </row>
    <row r="530">
      <c r="A530" t="s">
        <v>118</v>
      </c>
      <c r="B530" t="s">
        <v>40</v>
      </c>
      <c r="C530" t="s">
        <v>9</v>
      </c>
      <c r="D530" t="s">
        <v>9</v>
      </c>
      <c r="E530" t="b">
        <v>1</v>
      </c>
      <c r="F530" t="n">
        <v>14584.871783800612</v>
      </c>
      <c r="G530" t="n">
        <v>2732.649658203125</v>
      </c>
      <c r="H530" t="n">
        <v>2852.222217150221</v>
      </c>
      <c r="I530" t="n">
        <v>17.0</v>
      </c>
    </row>
    <row r="531">
      <c r="A531" t="s">
        <v>118</v>
      </c>
      <c r="B531" t="s">
        <v>43</v>
      </c>
      <c r="C531" t="s">
        <v>9</v>
      </c>
      <c r="D531" t="s">
        <v>9</v>
      </c>
      <c r="E531" t="b">
        <v>1</v>
      </c>
      <c r="F531" t="n">
        <v>15093.160377885097</v>
      </c>
      <c r="G531" t="n">
        <v>2594.1005859375</v>
      </c>
      <c r="H531" t="n">
        <v>3499.0598682415416</v>
      </c>
      <c r="I531" t="n">
        <v>17.0</v>
      </c>
    </row>
    <row r="532">
      <c r="A532" t="s">
        <v>118</v>
      </c>
      <c r="B532" t="s">
        <v>44</v>
      </c>
      <c r="C532" t="s">
        <v>9</v>
      </c>
      <c r="D532" t="s">
        <v>9</v>
      </c>
      <c r="E532" t="b">
        <v>1</v>
      </c>
      <c r="F532" t="n">
        <v>13854.356980450599</v>
      </c>
      <c r="G532" t="n">
        <v>2649.6181640625</v>
      </c>
      <c r="H532" t="n">
        <v>2204.738854535072</v>
      </c>
      <c r="I532" t="n">
        <v>16.0</v>
      </c>
    </row>
    <row r="533">
      <c r="A533" t="s">
        <v>118</v>
      </c>
      <c r="B533" t="s">
        <v>45</v>
      </c>
      <c r="C533" t="s">
        <v>9</v>
      </c>
      <c r="D533" t="s">
        <v>9</v>
      </c>
      <c r="E533" t="b">
        <v>1</v>
      </c>
      <c r="F533" t="n">
        <v>12641.766411681678</v>
      </c>
      <c r="G533" t="n">
        <v>2150.9677734375</v>
      </c>
      <c r="H533" t="n">
        <v>1490.7987450557005</v>
      </c>
      <c r="I533" t="n">
        <v>14.0</v>
      </c>
    </row>
    <row r="534">
      <c r="A534" t="s">
        <v>118</v>
      </c>
      <c r="B534" t="s">
        <v>46</v>
      </c>
      <c r="C534" t="s">
        <v>9</v>
      </c>
      <c r="D534" t="s">
        <v>9</v>
      </c>
      <c r="E534" t="b">
        <v>1</v>
      </c>
      <c r="F534" t="n">
        <v>12134.932952374553</v>
      </c>
      <c r="G534" t="n">
        <v>1949.1329345703125</v>
      </c>
      <c r="H534" t="n">
        <v>1185.8000635806072</v>
      </c>
      <c r="I534" t="n">
        <v>13.0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47" sqref="B47:E48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v>3116.3</v>
      </c>
      <c r="C2">
        <v>1498.9</v>
      </c>
      <c r="D2">
        <v>617.4</v>
      </c>
      <c r="E2">
        <v>16.600000000000001</v>
      </c>
    </row>
    <row r="3" spans="1:5" x14ac:dyDescent="0.25">
      <c r="A3" s="1" t="s">
        <v>16</v>
      </c>
      <c r="B3">
        <v>2925.2</v>
      </c>
      <c r="C3">
        <v>1517.2</v>
      </c>
      <c r="D3">
        <v>408.1</v>
      </c>
      <c r="E3">
        <v>15.1</v>
      </c>
    </row>
    <row r="4" spans="1:5" x14ac:dyDescent="0.25">
      <c r="A4" s="1" t="s">
        <v>5</v>
      </c>
      <c r="B4">
        <v>2695.5</v>
      </c>
      <c r="C4">
        <v>1436.7</v>
      </c>
      <c r="D4">
        <v>258.8</v>
      </c>
      <c r="E4">
        <v>13.6</v>
      </c>
    </row>
    <row r="5" spans="1:5" x14ac:dyDescent="0.25">
      <c r="A5" s="1" t="s">
        <v>6</v>
      </c>
      <c r="B5">
        <v>2888.1</v>
      </c>
      <c r="C5">
        <v>1638.7</v>
      </c>
      <c r="D5">
        <v>249.4</v>
      </c>
      <c r="E5">
        <v>14.5</v>
      </c>
    </row>
    <row r="6" spans="1:5" x14ac:dyDescent="0.25">
      <c r="A6" s="1" t="s">
        <v>7</v>
      </c>
      <c r="B6">
        <v>2855.1</v>
      </c>
      <c r="C6">
        <v>1651.7</v>
      </c>
      <c r="D6">
        <v>203.3</v>
      </c>
      <c r="E6">
        <v>14.1</v>
      </c>
    </row>
    <row r="7" spans="1:5" x14ac:dyDescent="0.25">
      <c r="A7" s="1" t="s">
        <v>8</v>
      </c>
      <c r="B7">
        <v>2968.7</v>
      </c>
      <c r="C7">
        <v>1600.1</v>
      </c>
      <c r="D7">
        <v>368</v>
      </c>
      <c r="E7">
        <v>14.5</v>
      </c>
    </row>
    <row r="8" spans="1:5" x14ac:dyDescent="0.25">
      <c r="A8" s="1" t="s">
        <v>9</v>
      </c>
      <c r="B8">
        <v>2817.4</v>
      </c>
      <c r="C8">
        <v>1499.7</v>
      </c>
      <c r="D8">
        <v>317.7</v>
      </c>
      <c r="E8">
        <v>14.6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v>11125.7</v>
      </c>
      <c r="C11">
        <v>976.2</v>
      </c>
      <c r="D11">
        <v>1149.4000000000001</v>
      </c>
      <c r="E11">
        <v>11.7</v>
      </c>
    </row>
    <row r="12" spans="1:5" x14ac:dyDescent="0.25">
      <c r="A12" s="1" t="s">
        <v>16</v>
      </c>
      <c r="B12">
        <v>10469.1</v>
      </c>
      <c r="C12">
        <v>987.4</v>
      </c>
      <c r="D12">
        <v>481.7</v>
      </c>
      <c r="E12">
        <v>10.7</v>
      </c>
    </row>
    <row r="13" spans="1:5" x14ac:dyDescent="0.25">
      <c r="A13" s="1" t="s">
        <v>5</v>
      </c>
      <c r="B13">
        <v>10104.200000000001</v>
      </c>
      <c r="C13">
        <v>951.9</v>
      </c>
      <c r="D13">
        <v>152.30000000000001</v>
      </c>
      <c r="E13">
        <v>10</v>
      </c>
    </row>
    <row r="14" spans="1:5" x14ac:dyDescent="0.25">
      <c r="A14" s="1" t="s">
        <v>6</v>
      </c>
      <c r="B14">
        <v>10174.299999999999</v>
      </c>
      <c r="C14">
        <v>1049.8</v>
      </c>
      <c r="D14">
        <v>124.5</v>
      </c>
      <c r="E14">
        <v>10.1</v>
      </c>
    </row>
    <row r="15" spans="1:5" x14ac:dyDescent="0.25">
      <c r="A15" s="1" t="s">
        <v>7</v>
      </c>
      <c r="B15">
        <v>10174.9</v>
      </c>
      <c r="C15">
        <v>1103.3</v>
      </c>
      <c r="D15">
        <v>71.5</v>
      </c>
      <c r="E15">
        <v>10</v>
      </c>
    </row>
    <row r="16" spans="1:5" x14ac:dyDescent="0.25">
      <c r="A16" s="1" t="s">
        <v>8</v>
      </c>
      <c r="B16">
        <v>10472.5</v>
      </c>
      <c r="C16">
        <v>1171.2</v>
      </c>
      <c r="D16">
        <v>301.3</v>
      </c>
      <c r="E16">
        <v>10.199999999999999</v>
      </c>
    </row>
    <row r="17" spans="1:5" x14ac:dyDescent="0.25">
      <c r="A17" s="1" t="s">
        <v>9</v>
      </c>
      <c r="B17">
        <v>10133.799999999999</v>
      </c>
      <c r="C17">
        <v>940.8</v>
      </c>
      <c r="D17">
        <v>193</v>
      </c>
      <c r="E17">
        <v>10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</row>
    <row r="21" spans="1:5" x14ac:dyDescent="0.25">
      <c r="A21" s="1" t="s">
        <v>16</v>
      </c>
    </row>
    <row r="22" spans="1:5" x14ac:dyDescent="0.25">
      <c r="A22" s="1" t="s">
        <v>5</v>
      </c>
      <c r="B22">
        <v>2775</v>
      </c>
      <c r="C22">
        <v>1596.5</v>
      </c>
      <c r="D22">
        <v>178.5</v>
      </c>
      <c r="E22">
        <v>13.5</v>
      </c>
    </row>
    <row r="23" spans="1:5" x14ac:dyDescent="0.25">
      <c r="A23" s="1" t="s">
        <v>6</v>
      </c>
      <c r="B23">
        <v>3029.5</v>
      </c>
      <c r="C23">
        <v>1874.4</v>
      </c>
      <c r="D23">
        <v>155.1</v>
      </c>
      <c r="E23">
        <v>14.2</v>
      </c>
    </row>
    <row r="24" spans="1:5" x14ac:dyDescent="0.25">
      <c r="A24" s="1" t="s">
        <v>7</v>
      </c>
      <c r="B24">
        <v>3014</v>
      </c>
      <c r="C24">
        <v>1849.7</v>
      </c>
      <c r="D24">
        <v>164.2</v>
      </c>
      <c r="E24">
        <v>14</v>
      </c>
    </row>
    <row r="25" spans="1:5" x14ac:dyDescent="0.25">
      <c r="A25" s="1" t="s">
        <v>8</v>
      </c>
      <c r="B25">
        <v>3057.2</v>
      </c>
      <c r="C25">
        <v>1800</v>
      </c>
      <c r="D25">
        <v>257.2</v>
      </c>
      <c r="E25">
        <v>14.2</v>
      </c>
    </row>
    <row r="26" spans="1:5" x14ac:dyDescent="0.25">
      <c r="A26" s="1" t="s">
        <v>9</v>
      </c>
      <c r="B26">
        <v>3094.5</v>
      </c>
      <c r="C26">
        <v>1804.5</v>
      </c>
      <c r="D26">
        <v>290</v>
      </c>
      <c r="E26">
        <v>14.9</v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</row>
    <row r="30" spans="1:5" x14ac:dyDescent="0.25">
      <c r="A30" s="1" t="s">
        <v>16</v>
      </c>
    </row>
    <row r="31" spans="1:5" x14ac:dyDescent="0.25">
      <c r="A31" s="1" t="s">
        <v>5</v>
      </c>
      <c r="B31">
        <v>2578.1</v>
      </c>
      <c r="C31">
        <v>1402.4</v>
      </c>
      <c r="D31">
        <v>175.6</v>
      </c>
      <c r="E31">
        <v>3.3</v>
      </c>
    </row>
    <row r="32" spans="1:5" x14ac:dyDescent="0.25">
      <c r="A32" s="1" t="s">
        <v>6</v>
      </c>
      <c r="B32">
        <v>2645.8</v>
      </c>
      <c r="C32">
        <v>1470.7</v>
      </c>
      <c r="D32">
        <v>175.1</v>
      </c>
      <c r="E32">
        <v>3.3</v>
      </c>
    </row>
    <row r="33" spans="1:5" x14ac:dyDescent="0.25">
      <c r="A33" s="1" t="s">
        <v>7</v>
      </c>
      <c r="B33">
        <v>2676.4</v>
      </c>
      <c r="C33">
        <v>1474.6</v>
      </c>
      <c r="D33">
        <v>201.7</v>
      </c>
      <c r="E33">
        <v>3.4</v>
      </c>
    </row>
    <row r="34" spans="1:5" x14ac:dyDescent="0.25">
      <c r="A34" s="1" t="s">
        <v>8</v>
      </c>
      <c r="B34">
        <v>2719.6</v>
      </c>
      <c r="C34">
        <v>1472.3</v>
      </c>
      <c r="D34">
        <v>247.4</v>
      </c>
      <c r="E34">
        <v>3.4</v>
      </c>
    </row>
    <row r="35" spans="1:5" x14ac:dyDescent="0.25">
      <c r="A35" s="1" t="s">
        <v>9</v>
      </c>
      <c r="B35">
        <v>2590.1</v>
      </c>
      <c r="C35">
        <v>1448.6</v>
      </c>
      <c r="D35">
        <v>141.4</v>
      </c>
      <c r="E35">
        <v>3.2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</row>
    <row r="39" spans="1:5" x14ac:dyDescent="0.25">
      <c r="A39" s="1" t="s">
        <v>16</v>
      </c>
    </row>
    <row r="40" spans="1:5" x14ac:dyDescent="0.25">
      <c r="A40" s="1" t="s">
        <v>5</v>
      </c>
      <c r="B40">
        <v>9921.4</v>
      </c>
      <c r="C40">
        <v>692.7</v>
      </c>
      <c r="D40">
        <v>228.6</v>
      </c>
      <c r="E40">
        <v>3.1</v>
      </c>
    </row>
    <row r="41" spans="1:5" x14ac:dyDescent="0.25">
      <c r="A41" s="1" t="s">
        <v>6</v>
      </c>
      <c r="B41">
        <v>10151.4</v>
      </c>
      <c r="C41">
        <v>921.5</v>
      </c>
      <c r="D41">
        <v>229.9</v>
      </c>
      <c r="E41">
        <v>3.4</v>
      </c>
    </row>
    <row r="42" spans="1:5" x14ac:dyDescent="0.25">
      <c r="A42" s="1" t="s">
        <v>7</v>
      </c>
      <c r="B42">
        <v>10118.5</v>
      </c>
      <c r="C42">
        <v>1072.7</v>
      </c>
      <c r="D42">
        <v>45.7</v>
      </c>
      <c r="E42">
        <v>3.5</v>
      </c>
    </row>
    <row r="43" spans="1:5" x14ac:dyDescent="0.25">
      <c r="A43" s="1" t="s">
        <v>8</v>
      </c>
      <c r="B43">
        <v>10795.9</v>
      </c>
      <c r="C43">
        <v>963.1</v>
      </c>
      <c r="D43">
        <v>822.7</v>
      </c>
      <c r="E43">
        <v>3.5</v>
      </c>
    </row>
    <row r="44" spans="1:5" x14ac:dyDescent="0.25">
      <c r="A44" s="1" t="s">
        <v>9</v>
      </c>
      <c r="B44">
        <v>9755.2000000000007</v>
      </c>
      <c r="C44">
        <v>711.9</v>
      </c>
      <c r="D44">
        <v>43.4</v>
      </c>
      <c r="E44">
        <v>3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</row>
    <row r="48" spans="1:5" x14ac:dyDescent="0.25">
      <c r="A48" s="1" t="s">
        <v>16</v>
      </c>
    </row>
    <row r="49" spans="1:5" x14ac:dyDescent="0.25">
      <c r="A49" s="1" t="s">
        <v>5</v>
      </c>
      <c r="B49">
        <v>2955.4</v>
      </c>
      <c r="C49">
        <v>1682.1</v>
      </c>
      <c r="D49">
        <v>273.2</v>
      </c>
      <c r="E49">
        <v>3.9</v>
      </c>
    </row>
    <row r="50" spans="1:5" x14ac:dyDescent="0.25">
      <c r="A50" s="1" t="s">
        <v>6</v>
      </c>
      <c r="B50">
        <v>3128.4</v>
      </c>
      <c r="C50">
        <v>1797.6</v>
      </c>
      <c r="D50">
        <v>330.7</v>
      </c>
      <c r="E50">
        <v>4.0999999999999996</v>
      </c>
    </row>
    <row r="51" spans="1:5" x14ac:dyDescent="0.25">
      <c r="A51" s="1" t="s">
        <v>7</v>
      </c>
      <c r="B51">
        <v>3149.1</v>
      </c>
      <c r="C51">
        <v>1816.4</v>
      </c>
      <c r="D51">
        <v>332.7</v>
      </c>
      <c r="E51">
        <v>4</v>
      </c>
    </row>
    <row r="52" spans="1:5" x14ac:dyDescent="0.25">
      <c r="A52" s="1" t="s">
        <v>8</v>
      </c>
      <c r="B52">
        <v>3120</v>
      </c>
      <c r="C52">
        <v>1754.7</v>
      </c>
      <c r="D52">
        <v>365.2</v>
      </c>
      <c r="E52">
        <v>3.9</v>
      </c>
    </row>
    <row r="53" spans="1:5" x14ac:dyDescent="0.25">
      <c r="A53" s="1" t="s">
        <v>9</v>
      </c>
      <c r="B53">
        <v>3007.9</v>
      </c>
      <c r="C53">
        <v>1735.7</v>
      </c>
      <c r="D53">
        <v>272.10000000000002</v>
      </c>
      <c r="E5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13" sqref="F13:G13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MIN(IF('All Group 4 Results'!A2:A534="r1",IF('All Group 4 Results'!C2:C534="SAV",'All Group 4 Results'!F2:F534)))</f>
      </c>
      <c r="C2">
        <f>MIN(IF('All Group 4 Results'!A2:A534="r1",IF('All Group 4 Results'!C2:C534="SAV",'All Group 4 Results'!G2:G534)))</f>
      </c>
      <c r="D2">
        <f>MIN(IF('All Group 4 Results'!A2:A534="r1",IF('All Group 4 Results'!C2:C534="SAV",'All Group 4 Results'!H2:H534)))</f>
      </c>
      <c r="E2">
        <f>MIN(IF('All Group 4 Results'!A2:A534="r1",IF('All Group 4 Results'!C2:C534="SAV",'All Group 4 Results'!I2:I534)))</f>
      </c>
    </row>
    <row r="3" spans="1:5" x14ac:dyDescent="0.25">
      <c r="A3" s="1" t="s">
        <v>16</v>
      </c>
      <c r="B3">
        <f>MIN(IF('All Group 4 Results'!A2:A534="r1",IF('All Group 4 Results'!C2:C534="SWT",'All Group 4 Results'!F2:F534)))</f>
      </c>
      <c r="C3">
        <f>MIN(IF('All Group 4 Results'!A2:A534="r1",IF('All Group 4 Results'!C2:C534="SWT",'All Group 4 Results'!G2:G534)))</f>
      </c>
      <c r="D3">
        <f>MIN(IF('All Group 4 Results'!A2:A534="r1",IF('All Group 4 Results'!C2:C534="SWT",'All Group 4 Results'!H2:H534)))</f>
      </c>
      <c r="E3">
        <f>MIN(IF('All Group 4 Results'!A2:A534="r1",IF('All Group 4 Results'!C2:C534="SWT",'All Group 4 Results'!I2:I534)))</f>
      </c>
    </row>
    <row r="4" spans="1:5" x14ac:dyDescent="0.25">
      <c r="A4" s="1" t="s">
        <v>5</v>
      </c>
      <c r="B4">
        <f>MIN(IF('All Group 4 Results'!A2:A534="r1",IF('All Group 4 Results'!C2:C534="I1",'All Group 4 Results'!F2:F534)))</f>
      </c>
      <c r="C4">
        <f>MIN(IF('All Group 4 Results'!A2:A534="r1",IF('All Group 4 Results'!C2:C534="I1",'All Group 4 Results'!G2:G534)))</f>
      </c>
      <c r="D4">
        <f>MIN(IF('All Group 4 Results'!A2:A534="r1",IF('All Group 4 Results'!C2:C534="I1",'All Group 4 Results'!H2:H534)))</f>
      </c>
      <c r="E4">
        <f>MIN(IF('All Group 4 Results'!A2:A534="r1",IF('All Group 4 Results'!C2:C534="I1",'All Group 4 Results'!I2:I534)))</f>
      </c>
    </row>
    <row r="5" spans="1:5" x14ac:dyDescent="0.25">
      <c r="A5" s="1" t="s">
        <v>6</v>
      </c>
      <c r="B5">
        <f>MIN(IF('All Group 4 Results'!A2:A534="r1",IF('All Group 4 Results'!C2:C534="I2",'All Group 4 Results'!F2:F534)))</f>
      </c>
      <c r="C5">
        <f>MIN(IF('All Group 4 Results'!A2:A534="r1",IF('All Group 4 Results'!C2:C534="I2",'All Group 4 Results'!G2:G534)))</f>
      </c>
      <c r="D5">
        <f>MIN(IF('All Group 4 Results'!A2:A534="r1",IF('All Group 4 Results'!C2:C534="I2",'All Group 4 Results'!H2:H534)))</f>
      </c>
      <c r="E5">
        <f>MIN(IF('All Group 4 Results'!A2:A534="r1",IF('All Group 4 Results'!C2:C534="I2",'All Group 4 Results'!I2:I534)))</f>
      </c>
    </row>
    <row r="6" spans="1:5" x14ac:dyDescent="0.25">
      <c r="A6" s="1" t="s">
        <v>7</v>
      </c>
      <c r="B6">
        <f>MIN(IF('All Group 4 Results'!A2:A534="r1",IF('All Group 4 Results'!C2:C534="I3",'All Group 4 Results'!F2:F534)))</f>
      </c>
      <c r="C6">
        <f>MIN(IF('All Group 4 Results'!A2:A534="r1",IF('All Group 4 Results'!C2:C534="I3",'All Group 4 Results'!G2:G534)))</f>
      </c>
      <c r="D6">
        <f>MIN(IF('All Group 4 Results'!A2:A534="r1",IF('All Group 4 Results'!C2:C534="I3",'All Group 4 Results'!H2:H534)))</f>
      </c>
      <c r="E6">
        <f>MIN(IF('All Group 4 Results'!A2:A534="r1",IF('All Group 4 Results'!C2:C534="I3",'All Group 4 Results'!I2:I534)))</f>
      </c>
    </row>
    <row r="7" spans="1:5" x14ac:dyDescent="0.25">
      <c r="A7" s="1" t="s">
        <v>8</v>
      </c>
      <c r="B7">
        <f>MIN(IF('All Group 4 Results'!A2:A534="r1",IF('All Group 4 Results'!C2:C534="NN",'All Group 4 Results'!F2:F534)))</f>
      </c>
      <c r="C7">
        <f>MIN(IF('All Group 4 Results'!A2:A534="r1",IF('All Group 4 Results'!C2:C534="NN",'All Group 4 Results'!G2:G534)))</f>
      </c>
      <c r="D7">
        <f>MIN(IF('All Group 4 Results'!A2:A534="r1",IF('All Group 4 Results'!C2:C534="NN",'All Group 4 Results'!H2:H534)))</f>
      </c>
      <c r="E7">
        <f>MIN(IF('All Group 4 Results'!A2:A534="r1",IF('All Group 4 Results'!C2:C534="NN",'All Group 4 Results'!I2:I534)))</f>
      </c>
    </row>
    <row r="8" spans="1:5" x14ac:dyDescent="0.25">
      <c r="A8" s="1" t="s">
        <v>9</v>
      </c>
      <c r="B8">
        <f>MIN(IF('All Group 4 Results'!A2:A534="r1",IF('All Group 4 Results'!C2:C534="S",'All Group 4 Results'!F2:F534)))</f>
      </c>
      <c r="C8">
        <f>MIN(IF('All Group 4 Results'!A2:A534="r1",IF('All Group 4 Results'!C2:C534="S",'All Group 4 Results'!G2:G534)))</f>
      </c>
      <c r="D8">
        <f>MIN(IF('All Group 4 Results'!A2:A534="r1",IF('All Group 4 Results'!C2:C534="S",'All Group 4 Results'!H2:H534)))</f>
      </c>
      <c r="E8">
        <f>MIN(IF('All Group 4 Results'!A2:A534="r1",IF('All Group 4 Results'!C2:C534="S",'All Group 4 Results'!I2:I534)))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MIN(IF('All Group 4 Results'!A2:A534="c1",IF('All Group 4 Results'!C2:C534="SAV",'All Group 4 Results'!F2:F534)))</f>
      </c>
      <c r="C11">
        <f>MIN(IF('All Group 4 Results'!A2:A534="c1",IF('All Group 4 Results'!C2:C534="SAV",'All Group 4 Results'!G2:G534)))</f>
      </c>
      <c r="D11">
        <f>MIN(IF('All Group 4 Results'!A2:A534="c1",IF('All Group 4 Results'!C2:C534="SAV",'All Group 4 Results'!H2:H534)))</f>
      </c>
      <c r="E11">
        <f>MIN(IF('All Group 4 Results'!A2:A534="c1",IF('All Group 4 Results'!C2:C534="SAV",'All Group 4 Results'!I2:I534)))</f>
      </c>
    </row>
    <row r="12" spans="1:5" x14ac:dyDescent="0.25">
      <c r="A12" s="1" t="s">
        <v>16</v>
      </c>
      <c r="B12">
        <f>MIN(IF('All Group 4 Results'!A2:A534="c1",IF('All Group 4 Results'!C2:C534="SWT",'All Group 4 Results'!F2:F534)))</f>
      </c>
      <c r="C12">
        <f>MIN(IF('All Group 4 Results'!A2:A534="c1",IF('All Group 4 Results'!C2:C534="SWT",'All Group 4 Results'!G2:G534)))</f>
      </c>
      <c r="D12">
        <f>MIN(IF('All Group 4 Results'!A2:A534="c1",IF('All Group 4 Results'!C2:C534="SWT",'All Group 4 Results'!H2:H534)))</f>
      </c>
      <c r="E12">
        <f>MIN(IF('All Group 4 Results'!A2:A534="c1",IF('All Group 4 Results'!C2:C534="SWT",'All Group 4 Results'!I2:I534)))</f>
      </c>
    </row>
    <row r="13" spans="1:5" x14ac:dyDescent="0.25">
      <c r="A13" s="1" t="s">
        <v>5</v>
      </c>
      <c r="B13">
        <f>MIN(IF('All Group 4 Results'!A2:A534="c1",IF('All Group 4 Results'!C2:C534="I1",'All Group 4 Results'!F2:F534)))</f>
      </c>
      <c r="C13">
        <f>MIN(IF('All Group 4 Results'!A2:A534="c1",IF('All Group 4 Results'!C2:C534="I1",'All Group 4 Results'!G2:G534)))</f>
      </c>
      <c r="D13">
        <f>MIN(IF('All Group 4 Results'!A2:A534="c1",IF('All Group 4 Results'!C2:C534="I1",'All Group 4 Results'!H2:H534)))</f>
      </c>
      <c r="E13">
        <f>MIN(IF('All Group 4 Results'!A2:A534="c1",IF('All Group 4 Results'!C2:C534="I1",'All Group 4 Results'!I2:I534)))</f>
      </c>
    </row>
    <row r="14" spans="1:5" x14ac:dyDescent="0.25">
      <c r="A14" s="1" t="s">
        <v>6</v>
      </c>
      <c r="B14">
        <f>MIN(IF('All Group 4 Results'!A2:A534="c1",IF('All Group 4 Results'!C2:C534="I2",'All Group 4 Results'!F2:F534)))</f>
      </c>
      <c r="C14">
        <f>MIN(IF('All Group 4 Results'!A2:A534="c1",IF('All Group 4 Results'!C2:C534="I2",'All Group 4 Results'!G2:G534)))</f>
      </c>
      <c r="D14">
        <f>MIN(IF('All Group 4 Results'!A2:A534="c1",IF('All Group 4 Results'!C2:C534="I2",'All Group 4 Results'!H2:H534)))</f>
      </c>
      <c r="E14">
        <f>MIN(IF('All Group 4 Results'!A2:A534="c1",IF('All Group 4 Results'!C2:C534="I2",'All Group 4 Results'!I2:I534)))</f>
      </c>
    </row>
    <row r="15" spans="1:5" x14ac:dyDescent="0.25">
      <c r="A15" s="1" t="s">
        <v>7</v>
      </c>
      <c r="B15">
        <f>MIN(IF('All Group 4 Results'!A2:A534="c1",IF('All Group 4 Results'!C2:C534="I3",'All Group 4 Results'!F2:F534)))</f>
      </c>
      <c r="C15">
        <f>MIN(IF('All Group 4 Results'!A2:A534="c1",IF('All Group 4 Results'!C2:C534="I3",'All Group 4 Results'!G2:G534)))</f>
      </c>
      <c r="D15">
        <f>MIN(IF('All Group 4 Results'!A2:A534="c1",IF('All Group 4 Results'!C2:C534="I3",'All Group 4 Results'!H2:H534)))</f>
      </c>
      <c r="E15">
        <f>MIN(IF('All Group 4 Results'!A2:A534="c1",IF('All Group 4 Results'!C2:C534="I3",'All Group 4 Results'!I2:I534)))</f>
      </c>
    </row>
    <row r="16" spans="1:5" x14ac:dyDescent="0.25">
      <c r="A16" s="1" t="s">
        <v>8</v>
      </c>
      <c r="B16">
        <f>MIN(IF('All Group 4 Results'!A2:A534="c1",IF('All Group 4 Results'!C2:C534="NN",'All Group 4 Results'!F2:F534)))</f>
      </c>
      <c r="C16">
        <f>MIN(IF('All Group 4 Results'!A2:A534="c1",IF('All Group 4 Results'!C2:C534="NN",'All Group 4 Results'!G2:G534)))</f>
      </c>
      <c r="D16">
        <f>MIN(IF('All Group 4 Results'!A2:A534="c1",IF('All Group 4 Results'!C2:C534="NN",'All Group 4 Results'!H2:H534)))</f>
      </c>
      <c r="E16">
        <f>MIN(IF('All Group 4 Results'!A2:A534="c1",IF('All Group 4 Results'!C2:C534="NN",'All Group 4 Results'!I2:I534)))</f>
      </c>
    </row>
    <row r="17" spans="1:5" x14ac:dyDescent="0.25">
      <c r="A17" s="1" t="s">
        <v>9</v>
      </c>
      <c r="B17">
        <f>MIN(IF('All Group 4 Results'!A2:A534="c1",IF('All Group 4 Results'!C2:C534="S",'All Group 4 Results'!F2:F534)))</f>
      </c>
      <c r="C17">
        <f>MIN(IF('All Group 4 Results'!A2:A534="c1",IF('All Group 4 Results'!C2:C534="S",'All Group 4 Results'!G2:G534)))</f>
      </c>
      <c r="D17">
        <f>MIN(IF('All Group 4 Results'!A2:A534="c1",IF('All Group 4 Results'!C2:C534="S",'All Group 4 Results'!H2:H534)))</f>
      </c>
      <c r="E17">
        <f>MIN(IF('All Group 4 Results'!A2:A534="c1",IF('All Group 4 Results'!C2:C534="S",'All Group 4 Results'!I2:I534)))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MIN(IF('All Group 4 Results'!A2:A534="rc1",IF('All Group 4 Results'!C2:C534="SAV",'All Group 4 Results'!F2:F534)))</f>
      </c>
      <c r="C20">
        <f>MIN(IF('All Group 4 Results'!A2:A534="rc1",IF('All Group 4 Results'!C2:C534="SAV",'All Group 4 Results'!G2:G534)))</f>
      </c>
      <c r="D20">
        <f>MIN(IF('All Group 4 Results'!A2:A534="rc1",IF('All Group 4 Results'!C2:C534="SAV",'All Group 4 Results'!H2:H534)))</f>
      </c>
      <c r="E20">
        <f>MIN(IF('All Group 4 Results'!A2:A534="rc1",IF('All Group 4 Results'!C2:C534="SAV",'All Group 4 Results'!I2:I534)))</f>
      </c>
    </row>
    <row r="21" spans="1:5" x14ac:dyDescent="0.25">
      <c r="A21" s="1" t="s">
        <v>16</v>
      </c>
      <c r="B21">
        <f>MIN(IF('All Group 4 Results'!A2:A534="rc1",IF('All Group 4 Results'!C2:C534="SWT",'All Group 4 Results'!F2:F534)))</f>
      </c>
      <c r="C21">
        <f>MIN(IF('All Group 4 Results'!A2:A534="rc1",IF('All Group 4 Results'!C2:C534="SWT",'All Group 4 Results'!G2:G534)))</f>
      </c>
      <c r="D21">
        <f>MIN(IF('All Group 4 Results'!A2:A534="rc1",IF('All Group 4 Results'!C2:C534="SWT",'All Group 4 Results'!H2:H534)))</f>
      </c>
      <c r="E21">
        <f>MIN(IF('All Group 4 Results'!A2:A534="rc1",IF('All Group 4 Results'!C2:C534="SWT",'All Group 4 Results'!I2:I534)))</f>
      </c>
    </row>
    <row r="22" spans="1:5" x14ac:dyDescent="0.25">
      <c r="A22" s="1" t="s">
        <v>5</v>
      </c>
      <c r="B22">
        <f>MIN(IF('All Group 4 Results'!A2:A534="rc1",IF('All Group 4 Results'!C2:C534="I1",'All Group 4 Results'!F2:F534)))</f>
      </c>
      <c r="C22">
        <f>MIN(IF('All Group 4 Results'!A2:A534="rc1",IF('All Group 4 Results'!C2:C534="I1",'All Group 4 Results'!G2:G534)))</f>
      </c>
      <c r="D22">
        <f>MIN(IF('All Group 4 Results'!A2:A534="rc1",IF('All Group 4 Results'!C2:C534="I1",'All Group 4 Results'!H2:H534)))</f>
      </c>
      <c r="E22">
        <f>MIN(IF('All Group 4 Results'!A2:A534="rc1",IF('All Group 4 Results'!C2:C534="I1",'All Group 4 Results'!I2:I534)))</f>
      </c>
    </row>
    <row r="23" spans="1:5" x14ac:dyDescent="0.25">
      <c r="A23" s="1" t="s">
        <v>6</v>
      </c>
      <c r="B23">
        <f>MIN(IF('All Group 4 Results'!A2:A534="rc1",IF('All Group 4 Results'!C2:C534="I2",'All Group 4 Results'!F2:F534)))</f>
      </c>
      <c r="C23">
        <f>MIN(IF('All Group 4 Results'!A2:A534="rc1",IF('All Group 4 Results'!C2:C534="I2",'All Group 4 Results'!G2:G534)))</f>
      </c>
      <c r="D23">
        <f>MIN(IF('All Group 4 Results'!A2:A534="rc1",IF('All Group 4 Results'!C2:C534="I2",'All Group 4 Results'!H2:H534)))</f>
      </c>
      <c r="E23">
        <f>MIN(IF('All Group 4 Results'!A2:A534="rc1",IF('All Group 4 Results'!C2:C534="I2",'All Group 4 Results'!I2:I534)))</f>
      </c>
    </row>
    <row r="24" spans="1:5" x14ac:dyDescent="0.25">
      <c r="A24" s="1" t="s">
        <v>7</v>
      </c>
      <c r="B24">
        <f>MIN(IF('All Group 4 Results'!A2:A534="rc1",IF('All Group 4 Results'!C2:C534="I3",'All Group 4 Results'!F2:F534)))</f>
      </c>
      <c r="C24">
        <f>MIN(IF('All Group 4 Results'!A2:A534="rc1",IF('All Group 4 Results'!C2:C534="I3",'All Group 4 Results'!G2:G534)))</f>
      </c>
      <c r="D24">
        <f>MIN(IF('All Group 4 Results'!A2:A534="rc1",IF('All Group 4 Results'!C2:C534="I3",'All Group 4 Results'!H2:H534)))</f>
      </c>
      <c r="E24">
        <f>MIN(IF('All Group 4 Results'!A2:A534="rc1",IF('All Group 4 Results'!C2:C534="I3",'All Group 4 Results'!I2:I534)))</f>
      </c>
    </row>
    <row r="25" spans="1:5" x14ac:dyDescent="0.25">
      <c r="A25" s="1" t="s">
        <v>8</v>
      </c>
      <c r="B25">
        <f>MIN(IF('All Group 4 Results'!A2:A534="rc1",IF('All Group 4 Results'!C2:C534="NN",'All Group 4 Results'!F2:F534)))</f>
      </c>
      <c r="C25">
        <f>MIN(IF('All Group 4 Results'!A2:A534="rc1",IF('All Group 4 Results'!C2:C534="NN",'All Group 4 Results'!G2:G534)))</f>
      </c>
      <c r="D25">
        <f>MIN(IF('All Group 4 Results'!A2:A534="rc1",IF('All Group 4 Results'!C2:C534="NN",'All Group 4 Results'!H2:H534)))</f>
      </c>
      <c r="E25">
        <f>MIN(IF('All Group 4 Results'!A2:A534="rc1",IF('All Group 4 Results'!C2:C534="NN",'All Group 4 Results'!I2:I534)))</f>
      </c>
    </row>
    <row r="26" spans="1:5" x14ac:dyDescent="0.25">
      <c r="A26" s="1" t="s">
        <v>9</v>
      </c>
      <c r="B26">
        <f>MIN(IF('All Group 4 Results'!A2:A534="rc1",IF('All Group 4 Results'!C2:C534="S",'All Group 4 Results'!F2:F534)))</f>
      </c>
      <c r="C26">
        <f>MIN(IF('All Group 4 Results'!A2:A534="rc1",IF('All Group 4 Results'!C2:C534="S",'All Group 4 Results'!G2:G534)))</f>
      </c>
      <c r="D26">
        <f>MIN(IF('All Group 4 Results'!A2:A534="rc1",IF('All Group 4 Results'!C2:C534="S",'All Group 4 Results'!H2:H534)))</f>
      </c>
      <c r="E26">
        <f>MIN(IF('All Group 4 Results'!A2:A534="rc1",IF('All Group 4 Results'!C2:C534="S",'All Group 4 Results'!I2:I534)))</f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MIN(IF('All Group 4 Results'!A2:A534="r2",IF('All Group 4 Results'!C2:C534="SAV",'All Group 4 Results'!F2:F534)))</f>
      </c>
      <c r="C29">
        <f>MIN(IF('All Group 4 Results'!A2:A534="r2",IF('All Group 4 Results'!C2:C534="SAV",'All Group 4 Results'!G2:G534)))</f>
      </c>
      <c r="D29">
        <f>MIN(IF('All Group 4 Results'!A2:A534="r2",IF('All Group 4 Results'!C2:C534="SAV",'All Group 4 Results'!H2:H534)))</f>
      </c>
      <c r="E29">
        <f>MIN(IF('All Group 4 Results'!A2:A534="r2",IF('All Group 4 Results'!C2:C534="SAV",'All Group 4 Results'!I2:I534)))</f>
      </c>
    </row>
    <row r="30" spans="1:5" x14ac:dyDescent="0.25">
      <c r="A30" s="1" t="s">
        <v>16</v>
      </c>
      <c r="B30">
        <f>MIN(IF('All Group 4 Results'!A2:A534="r2",IF('All Group 4 Results'!C2:C534="SWT",'All Group 4 Results'!F2:F534)))</f>
      </c>
      <c r="C30">
        <f>MIN(IF('All Group 4 Results'!A2:A534="r2",IF('All Group 4 Results'!C2:C534="SWT",'All Group 4 Results'!G2:G534)))</f>
      </c>
      <c r="D30">
        <f>MIN(IF('All Group 4 Results'!A2:A534="r2",IF('All Group 4 Results'!C2:C534="SWT",'All Group 4 Results'!H2:H534)))</f>
      </c>
      <c r="E30">
        <f>MIN(IF('All Group 4 Results'!A2:A534="r2",IF('All Group 4 Results'!C2:C534="SWT",'All Group 4 Results'!I2:I534)))</f>
      </c>
    </row>
    <row r="31" spans="1:5" x14ac:dyDescent="0.25">
      <c r="A31" s="1" t="s">
        <v>5</v>
      </c>
      <c r="B31">
        <f>MIN(IF('All Group 4 Results'!A2:A534="r2",IF('All Group 4 Results'!C2:C534="I1",'All Group 4 Results'!F2:F534)))</f>
      </c>
      <c r="C31">
        <f>MIN(IF('All Group 4 Results'!A2:A534="r2",IF('All Group 4 Results'!C2:C534="I1",'All Group 4 Results'!G2:G534)))</f>
      </c>
      <c r="D31">
        <f>MIN(IF('All Group 4 Results'!A2:A534="r2",IF('All Group 4 Results'!C2:C534="I1",'All Group 4 Results'!H2:H534)))</f>
      </c>
      <c r="E31">
        <f>MIN(IF('All Group 4 Results'!A2:A534="r2",IF('All Group 4 Results'!C2:C534="I1",'All Group 4 Results'!I2:I534)))</f>
      </c>
    </row>
    <row r="32" spans="1:5" x14ac:dyDescent="0.25">
      <c r="A32" s="1" t="s">
        <v>6</v>
      </c>
      <c r="B32">
        <f>MIN(IF('All Group 4 Results'!A2:A534="r2",IF('All Group 4 Results'!C2:C534="I2",'All Group 4 Results'!F2:F534)))</f>
      </c>
      <c r="C32">
        <f>MIN(IF('All Group 4 Results'!A2:A534="r2",IF('All Group 4 Results'!C2:C534="I2",'All Group 4 Results'!G2:G534)))</f>
      </c>
      <c r="D32">
        <f>MIN(IF('All Group 4 Results'!A2:A534="r2",IF('All Group 4 Results'!C2:C534="I2",'All Group 4 Results'!H2:H534)))</f>
      </c>
      <c r="E32">
        <f>MIN(IF('All Group 4 Results'!A2:A534="r2",IF('All Group 4 Results'!C2:C534="I2",'All Group 4 Results'!I2:I534)))</f>
      </c>
    </row>
    <row r="33" spans="1:5" x14ac:dyDescent="0.25">
      <c r="A33" s="1" t="s">
        <v>7</v>
      </c>
      <c r="B33">
        <f>MIN(IF('All Group 4 Results'!A2:A534="r2",IF('All Group 4 Results'!C2:C534="I3",'All Group 4 Results'!F2:F534)))</f>
      </c>
      <c r="C33">
        <f>MIN(IF('All Group 4 Results'!A2:A534="r2",IF('All Group 4 Results'!C2:C534="I3",'All Group 4 Results'!G2:G534)))</f>
      </c>
      <c r="D33">
        <f>MIN(IF('All Group 4 Results'!A2:A534="r2",IF('All Group 4 Results'!C2:C534="I3",'All Group 4 Results'!H2:H534)))</f>
      </c>
      <c r="E33">
        <f>MIN(IF('All Group 4 Results'!A2:A534="r2",IF('All Group 4 Results'!C2:C534="I3",'All Group 4 Results'!I2:I534)))</f>
      </c>
    </row>
    <row r="34" spans="1:5" x14ac:dyDescent="0.25">
      <c r="A34" s="1" t="s">
        <v>8</v>
      </c>
      <c r="B34">
        <f>MIN(IF('All Group 4 Results'!A2:A534="r2",IF('All Group 4 Results'!C2:C534="NN",'All Group 4 Results'!F2:F534)))</f>
      </c>
      <c r="C34">
        <f>MIN(IF('All Group 4 Results'!A2:A534="r2",IF('All Group 4 Results'!C2:C534="NN",'All Group 4 Results'!G2:G534)))</f>
      </c>
      <c r="D34">
        <f>MIN(IF('All Group 4 Results'!A2:A534="r2",IF('All Group 4 Results'!C2:C534="NN",'All Group 4 Results'!H2:H534)))</f>
      </c>
      <c r="E34">
        <f>MIN(IF('All Group 4 Results'!A2:A534="r2",IF('All Group 4 Results'!C2:C534="NN",'All Group 4 Results'!I2:I534)))</f>
      </c>
    </row>
    <row r="35" spans="1:5" x14ac:dyDescent="0.25">
      <c r="A35" s="1" t="s">
        <v>9</v>
      </c>
      <c r="B35">
        <f>MIN(IF('All Group 4 Results'!A2:A534="r2",IF('All Group 4 Results'!C2:C534="S",'All Group 4 Results'!F2:F534)))</f>
      </c>
      <c r="C35">
        <f>MIN(IF('All Group 4 Results'!A2:A534="r2",IF('All Group 4 Results'!C2:C534="S",'All Group 4 Results'!G2:G534)))</f>
      </c>
      <c r="D35">
        <f>MIN(IF('All Group 4 Results'!A2:A534="r2",IF('All Group 4 Results'!C2:C534="S",'All Group 4 Results'!H2:H534)))</f>
      </c>
      <c r="E35">
        <f>MIN(IF('All Group 4 Results'!A2:A534="r2",IF('All Group 4 Results'!C2:C534="S",'All Group 4 Results'!I2:I534)))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MIN(IF('All Group 4 Results'!A2:A534="c1",IF('All Group 4 Results'!C2:C534="SAV",'All Group 4 Results'!F2:F534)))</f>
      </c>
      <c r="C38">
        <f>MIN(IF('All Group 4 Results'!A2:A534="c1",IF('All Group 4 Results'!C2:C534="SAV",'All Group 4 Results'!G2:G534)))</f>
      </c>
      <c r="D38">
        <f>MIN(IF('All Group 4 Results'!A2:A534="c1",IF('All Group 4 Results'!C2:C534="SAV",'All Group 4 Results'!H2:H534)))</f>
      </c>
      <c r="E38">
        <f>MIN(IF('All Group 4 Results'!A2:A534="c1",IF('All Group 4 Results'!C2:C534="SAV",'All Group 4 Results'!I2:I534)))</f>
      </c>
    </row>
    <row r="39" spans="1:5" x14ac:dyDescent="0.25">
      <c r="A39" s="1" t="s">
        <v>16</v>
      </c>
      <c r="B39">
        <f>MIN(IF('All Group 4 Results'!A2:A534="c1",IF('All Group 4 Results'!C2:C534="SWT",'All Group 4 Results'!F2:F534)))</f>
      </c>
      <c r="C39">
        <f>MIN(IF('All Group 4 Results'!A2:A534="c1",IF('All Group 4 Results'!C2:C534="SWT",'All Group 4 Results'!G2:G534)))</f>
      </c>
      <c r="D39">
        <f>MIN(IF('All Group 4 Results'!A2:A534="c1",IF('All Group 4 Results'!C2:C534="SWT",'All Group 4 Results'!H2:H534)))</f>
      </c>
      <c r="E39">
        <f>MIN(IF('All Group 4 Results'!A2:A534="c1",IF('All Group 4 Results'!C2:C534="SWT",'All Group 4 Results'!I2:I534)))</f>
      </c>
    </row>
    <row r="40" spans="1:5" x14ac:dyDescent="0.25">
      <c r="A40" s="1" t="s">
        <v>5</v>
      </c>
      <c r="B40">
        <f>MIN(IF('All Group 4 Results'!A2:A534="c1",IF('All Group 4 Results'!C2:C534="I1",'All Group 4 Results'!F2:F534)))</f>
      </c>
      <c r="C40">
        <f>MIN(IF('All Group 4 Results'!A2:A534="c1",IF('All Group 4 Results'!C2:C534="I1",'All Group 4 Results'!G2:G534)))</f>
      </c>
      <c r="D40">
        <f>MIN(IF('All Group 4 Results'!A2:A534="c1",IF('All Group 4 Results'!C2:C534="I1",'All Group 4 Results'!H2:H534)))</f>
      </c>
      <c r="E40">
        <f>MIN(IF('All Group 4 Results'!A2:A534="c1",IF('All Group 4 Results'!C2:C534="I1",'All Group 4 Results'!I2:I534)))</f>
      </c>
    </row>
    <row r="41" spans="1:5" x14ac:dyDescent="0.25">
      <c r="A41" s="1" t="s">
        <v>6</v>
      </c>
      <c r="B41">
        <f>MIN(IF('All Group 4 Results'!A2:A534="c1",IF('All Group 4 Results'!C2:C534="I2",'All Group 4 Results'!F2:F534)))</f>
      </c>
      <c r="C41">
        <f>MIN(IF('All Group 4 Results'!A2:A534="c1",IF('All Group 4 Results'!C2:C534="I2",'All Group 4 Results'!G2:G534)))</f>
      </c>
      <c r="D41">
        <f>MIN(IF('All Group 4 Results'!A2:A534="c1",IF('All Group 4 Results'!C2:C534="I2",'All Group 4 Results'!H2:H534)))</f>
      </c>
      <c r="E41">
        <f>MIN(IF('All Group 4 Results'!A2:A534="c1",IF('All Group 4 Results'!C2:C534="I2",'All Group 4 Results'!I2:I534)))</f>
      </c>
    </row>
    <row r="42" spans="1:5" x14ac:dyDescent="0.25">
      <c r="A42" s="1" t="s">
        <v>7</v>
      </c>
      <c r="B42">
        <f>MIN(IF('All Group 4 Results'!A2:A534="c1",IF('All Group 4 Results'!C2:C534="I3",'All Group 4 Results'!F2:F534)))</f>
      </c>
      <c r="C42">
        <f>MIN(IF('All Group 4 Results'!A2:A534="c1",IF('All Group 4 Results'!C2:C534="I3",'All Group 4 Results'!G2:G534)))</f>
      </c>
      <c r="D42">
        <f>MIN(IF('All Group 4 Results'!A2:A534="c1",IF('All Group 4 Results'!C2:C534="I3",'All Group 4 Results'!H2:H534)))</f>
      </c>
      <c r="E42">
        <f>MIN(IF('All Group 4 Results'!A2:A534="c1",IF('All Group 4 Results'!C2:C534="I3",'All Group 4 Results'!I2:I534)))</f>
      </c>
    </row>
    <row r="43" spans="1:5" x14ac:dyDescent="0.25">
      <c r="A43" s="1" t="s">
        <v>8</v>
      </c>
      <c r="B43">
        <f>MIN(IF('All Group 4 Results'!A2:A534="c1",IF('All Group 4 Results'!C2:C534="NN",'All Group 4 Results'!F2:F534)))</f>
      </c>
      <c r="C43">
        <f>MIN(IF('All Group 4 Results'!A2:A534="c1",IF('All Group 4 Results'!C2:C534="NN",'All Group 4 Results'!G2:G534)))</f>
      </c>
      <c r="D43">
        <f>MIN(IF('All Group 4 Results'!A2:A534="c1",IF('All Group 4 Results'!C2:C534="NN",'All Group 4 Results'!H2:H534)))</f>
      </c>
      <c r="E43">
        <f>MIN(IF('All Group 4 Results'!A2:A534="c1",IF('All Group 4 Results'!C2:C534="NN",'All Group 4 Results'!I2:I534)))</f>
      </c>
    </row>
    <row r="44" spans="1:5" x14ac:dyDescent="0.25">
      <c r="A44" s="1" t="s">
        <v>9</v>
      </c>
      <c r="B44">
        <f>MIN(IF('All Group 4 Results'!A2:A534="c1",IF('All Group 4 Results'!C2:C534="S",'All Group 4 Results'!F2:F534)))</f>
      </c>
      <c r="C44">
        <f>MIN(IF('All Group 4 Results'!A2:A534="c1",IF('All Group 4 Results'!C2:C534="S",'All Group 4 Results'!G2:G534)))</f>
      </c>
      <c r="D44">
        <f>MIN(IF('All Group 4 Results'!A2:A534="c1",IF('All Group 4 Results'!C2:C534="S",'All Group 4 Results'!H2:H534)))</f>
      </c>
      <c r="E44">
        <f>MIN(IF('All Group 4 Results'!A2:A534="c1",IF('All Group 4 Results'!C2:C534="S",'All Group 4 Results'!I2:I534)))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MIN(IF('All Group 4 Results'!A2:A534="rc2",IF('All Group 4 Results'!C2:C534="SAV",'All Group 4 Results'!F2:F534)))</f>
      </c>
      <c r="C47">
        <f>MIN(IF('All Group 4 Results'!A2:A534="rc2",IF('All Group 4 Results'!C2:C534="SAV",'All Group 4 Results'!G2:G534)))</f>
      </c>
      <c r="D47">
        <f>MIN(IF('All Group 4 Results'!A2:A534="rc2",IF('All Group 4 Results'!C2:C534="SAV",'All Group 4 Results'!H2:H534)))</f>
      </c>
      <c r="E47">
        <f>MIN(IF('All Group 4 Results'!A2:A534="rc2",IF('All Group 4 Results'!C2:C534="SAV",'All Group 4 Results'!I2:I534)))</f>
      </c>
    </row>
    <row r="48" spans="1:5" x14ac:dyDescent="0.25">
      <c r="A48" s="1" t="s">
        <v>16</v>
      </c>
      <c r="B48">
        <f>MIN(IF('All Group 4 Results'!A2:A534="rc2",IF('All Group 4 Results'!C2:C534="SWT",'All Group 4 Results'!F2:F534)))</f>
      </c>
      <c r="C48">
        <f>MIN(IF('All Group 4 Results'!A2:A534="rc2",IF('All Group 4 Results'!C2:C534="SWT",'All Group 4 Results'!G2:G534)))</f>
      </c>
      <c r="D48">
        <f>MIN(IF('All Group 4 Results'!A2:A534="rc2",IF('All Group 4 Results'!C2:C534="SWT",'All Group 4 Results'!H2:H534)))</f>
      </c>
      <c r="E48">
        <f>MIN(IF('All Group 4 Results'!A2:A534="rc2",IF('All Group 4 Results'!C2:C534="SWT",'All Group 4 Results'!I2:I534)))</f>
      </c>
    </row>
    <row r="49" spans="1:5" x14ac:dyDescent="0.25">
      <c r="A49" s="1" t="s">
        <v>5</v>
      </c>
      <c r="B49">
        <f>MIN(IF('All Group 4 Results'!A2:A534="rc2",IF('All Group 4 Results'!C2:C534="I1",'All Group 4 Results'!F2:F534)))</f>
      </c>
      <c r="C49">
        <f>MIN(IF('All Group 4 Results'!A2:A534="rc2",IF('All Group 4 Results'!C2:C534="I1",'All Group 4 Results'!G2:G534)))</f>
      </c>
      <c r="D49">
        <f>MIN(IF('All Group 4 Results'!A2:A534="rc2",IF('All Group 4 Results'!C2:C534="I1",'All Group 4 Results'!H2:H534)))</f>
      </c>
      <c r="E49">
        <f>MIN(IF('All Group 4 Results'!A2:A534="rc2",IF('All Group 4 Results'!C2:C534="I1",'All Group 4 Results'!I2:I534)))</f>
      </c>
    </row>
    <row r="50" spans="1:5" x14ac:dyDescent="0.25">
      <c r="A50" s="1" t="s">
        <v>6</v>
      </c>
      <c r="B50">
        <f>MIN(IF('All Group 4 Results'!A2:A534="rc2",IF('All Group 4 Results'!C2:C534="I2",'All Group 4 Results'!F2:F534)))</f>
      </c>
      <c r="C50">
        <f>MIN(IF('All Group 4 Results'!A2:A534="rc2",IF('All Group 4 Results'!C2:C534="I2",'All Group 4 Results'!G2:G534)))</f>
      </c>
      <c r="D50">
        <f>MIN(IF('All Group 4 Results'!A2:A534="rc2",IF('All Group 4 Results'!C2:C534="I2",'All Group 4 Results'!H2:H534)))</f>
      </c>
      <c r="E50">
        <f>MIN(IF('All Group 4 Results'!A2:A534="rc2",IF('All Group 4 Results'!C2:C534="I2",'All Group 4 Results'!I2:I534)))</f>
      </c>
    </row>
    <row r="51" spans="1:5" x14ac:dyDescent="0.25">
      <c r="A51" s="1" t="s">
        <v>7</v>
      </c>
      <c r="B51">
        <f>MIN(IF('All Group 4 Results'!A2:A534="rc2",IF('All Group 4 Results'!C2:C534="I3",'All Group 4 Results'!F2:F534)))</f>
      </c>
      <c r="C51">
        <f>MIN(IF('All Group 4 Results'!A2:A534="rc2",IF('All Group 4 Results'!C2:C534="I3",'All Group 4 Results'!G2:G534)))</f>
      </c>
      <c r="D51">
        <f>MIN(IF('All Group 4 Results'!A2:A534="rc2",IF('All Group 4 Results'!C2:C534="I3",'All Group 4 Results'!H2:H534)))</f>
      </c>
      <c r="E51">
        <f>MIN(IF('All Group 4 Results'!A2:A534="rc2",IF('All Group 4 Results'!C2:C534="I3",'All Group 4 Results'!I2:I534)))</f>
      </c>
    </row>
    <row r="52" spans="1:5" x14ac:dyDescent="0.25">
      <c r="A52" s="1" t="s">
        <v>8</v>
      </c>
      <c r="B52">
        <f>MIN(IF('All Group 4 Results'!A2:A534="rc2",IF('All Group 4 Results'!C2:C534="NN",'All Group 4 Results'!F2:F534)))</f>
      </c>
      <c r="C52">
        <f>MIN(IF('All Group 4 Results'!A2:A534="rc2",IF('All Group 4 Results'!C2:C534="NN",'All Group 4 Results'!G2:G534)))</f>
      </c>
      <c r="D52">
        <f>MIN(IF('All Group 4 Results'!A2:A534="rc2",IF('All Group 4 Results'!C2:C534="NN",'All Group 4 Results'!H2:H534)))</f>
      </c>
      <c r="E52">
        <f>MIN(IF('All Group 4 Results'!A2:A534="rc2",IF('All Group 4 Results'!C2:C534="NN",'All Group 4 Results'!I2:I534)))</f>
      </c>
    </row>
    <row r="53" spans="1:5" x14ac:dyDescent="0.25">
      <c r="A53" s="1" t="s">
        <v>9</v>
      </c>
      <c r="B53">
        <f>MIN(IF('All Group 4 Results'!A2:A534="rc2",IF('All Group 4 Results'!C2:C534="S",'All Group 4 Results'!F2:F534)))</f>
      </c>
      <c r="C53">
        <f>MIN(IF('All Group 4 Results'!A2:A534="rc2",IF('All Group 4 Results'!C2:C534="S",'All Group 4 Results'!G2:G534)))</f>
      </c>
      <c r="D53">
        <f>MIN(IF('All Group 4 Results'!A2:A534="rc2",IF('All Group 4 Results'!C2:C534="S",'All Group 4 Results'!H2:H534)))</f>
      </c>
      <c r="E53">
        <f>MIN(IF('All Group 4 Results'!A2:A534="rc2",IF('All Group 4 Results'!C2:C534="S",'All Group 4 Results'!I2:I534)))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B20" sqref="B20:E21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('Group 4 Average Results'!B2-'Solomon Results'!B2)/IF('Solomon Results'!B2&gt;0,'Solomon Results'!B2,1)</f>
      </c>
      <c r="C2">
        <f>('Group 4 Average Results'!C2-'Solomon Results'!C2)/IF('Solomon Results'!C2&gt;0,'Solomon Results'!C2,1)</f>
      </c>
      <c r="D2">
        <f>('Group 4 Average Results'!D2-'Solomon Results'!D2)/IF('Solomon Results'!D2&gt;0,'Solomon Results'!D2,1)</f>
      </c>
      <c r="E2">
        <f>('Group 4 Average Results'!E2-'Solomon Results'!E2)/IF('Solomon Results'!E2&gt;0,'Solomon Results'!E2,1)</f>
      </c>
    </row>
    <row r="3" spans="1:5" x14ac:dyDescent="0.25">
      <c r="A3" s="1" t="s">
        <v>16</v>
      </c>
      <c r="B3">
        <f>('Group 4 Average Results'!B3-'Solomon Results'!B3)/IF('Solomon Results'!B3&gt;0,'Solomon Results'!B3,1)</f>
      </c>
      <c r="C3">
        <f>('Group 4 Average Results'!C3-'Solomon Results'!C3)/IF('Solomon Results'!C3&gt;0,'Solomon Results'!C3,1)</f>
      </c>
      <c r="D3">
        <f>('Group 4 Average Results'!D3-'Solomon Results'!D3)/IF('Solomon Results'!D3&gt;0,'Solomon Results'!D3,1)</f>
      </c>
      <c r="E3">
        <f>('Group 4 Average Results'!E3-'Solomon Results'!E3)/IF('Solomon Results'!E3&gt;0,'Solomon Results'!E3,1)</f>
      </c>
    </row>
    <row r="4" spans="1:5" x14ac:dyDescent="0.25">
      <c r="A4" s="1" t="s">
        <v>5</v>
      </c>
      <c r="B4">
        <f>('Group 4 Average Results'!B4-'Solomon Results'!B4)/IF('Solomon Results'!B4&gt;0,'Solomon Results'!B4,1)</f>
      </c>
      <c r="C4">
        <f>('Group 4 Average Results'!C4-'Solomon Results'!C4)/IF('Solomon Results'!C4&gt;0,'Solomon Results'!C4,1)</f>
      </c>
      <c r="D4">
        <f>('Group 4 Average Results'!D4-'Solomon Results'!D4)/IF('Solomon Results'!D4&gt;0,'Solomon Results'!D4,1)</f>
      </c>
      <c r="E4">
        <f>('Group 4 Average Results'!E4-'Solomon Results'!E4)/IF('Solomon Results'!E4&gt;0,'Solomon Results'!E4,1)</f>
      </c>
    </row>
    <row r="5" spans="1:5" x14ac:dyDescent="0.25">
      <c r="A5" s="1" t="s">
        <v>6</v>
      </c>
      <c r="B5">
        <f>('Group 4 Average Results'!B5-'Solomon Results'!B5)/IF('Solomon Results'!B5&gt;0,'Solomon Results'!B5,1)</f>
      </c>
      <c r="C5">
        <f>('Group 4 Average Results'!C5-'Solomon Results'!C5)/IF('Solomon Results'!C5&gt;0,'Solomon Results'!C5,1)</f>
      </c>
      <c r="D5">
        <f>('Group 4 Average Results'!D5-'Solomon Results'!D5)/IF('Solomon Results'!D5&gt;0,'Solomon Results'!D5,1)</f>
      </c>
      <c r="E5">
        <f>('Group 4 Average Results'!E5-'Solomon Results'!E5)/IF('Solomon Results'!E5&gt;0,'Solomon Results'!E5,1)</f>
      </c>
    </row>
    <row r="6" spans="1:5" x14ac:dyDescent="0.25">
      <c r="A6" s="1" t="s">
        <v>7</v>
      </c>
      <c r="B6">
        <f>('Group 4 Average Results'!B6-'Solomon Results'!B6)/IF('Solomon Results'!B6&gt;0,'Solomon Results'!B6,1)</f>
      </c>
      <c r="C6">
        <f>('Group 4 Average Results'!C6-'Solomon Results'!C6)/IF('Solomon Results'!C6&gt;0,'Solomon Results'!C6,1)</f>
      </c>
      <c r="D6">
        <f>('Group 4 Average Results'!D6-'Solomon Results'!D6)/IF('Solomon Results'!D6&gt;0,'Solomon Results'!D6,1)</f>
      </c>
      <c r="E6">
        <f>('Group 4 Average Results'!E6-'Solomon Results'!E6)/IF('Solomon Results'!E6&gt;0,'Solomon Results'!E6,1)</f>
      </c>
    </row>
    <row r="7" spans="1:5" x14ac:dyDescent="0.25">
      <c r="A7" s="1" t="s">
        <v>8</v>
      </c>
      <c r="B7">
        <f>('Group 4 Average Results'!B7-'Solomon Results'!B7)/IF('Solomon Results'!B7&gt;0,'Solomon Results'!B7,1)</f>
      </c>
      <c r="C7">
        <f>('Group 4 Average Results'!C7-'Solomon Results'!C7)/IF('Solomon Results'!C7&gt;0,'Solomon Results'!C7,1)</f>
      </c>
      <c r="D7">
        <f>('Group 4 Average Results'!D7-'Solomon Results'!D7)/IF('Solomon Results'!D7&gt;0,'Solomon Results'!D7,1)</f>
      </c>
      <c r="E7">
        <f>('Group 4 Average Results'!E7-'Solomon Results'!E7)/IF('Solomon Results'!E7&gt;0,'Solomon Results'!E7,1)</f>
      </c>
    </row>
    <row r="8" spans="1:5" x14ac:dyDescent="0.25">
      <c r="A8" s="1" t="s">
        <v>9</v>
      </c>
      <c r="B8">
        <f>('Group 4 Average Results'!B8-'Solomon Results'!B8)/IF('Solomon Results'!B8&gt;0,'Solomon Results'!B8,1)</f>
      </c>
      <c r="C8">
        <f>('Group 4 Average Results'!C8-'Solomon Results'!C8)/IF('Solomon Results'!C8&gt;0,'Solomon Results'!C8,1)</f>
      </c>
      <c r="D8">
        <f>('Group 4 Average Results'!D8-'Solomon Results'!D8)/IF('Solomon Results'!D8&gt;0,'Solomon Results'!D8,1)</f>
      </c>
      <c r="E8">
        <f>('Group 4 Average Results'!E8-'Solomon Results'!E8)/IF('Solomon Results'!E8&gt;0,'Solomon Results'!E8,1)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('Group 4 Average Results'!B11-'Solomon Results'!B11)/IF('Solomon Results'!B11&gt;0,'Solomon Results'!B11,1)</f>
      </c>
      <c r="C11">
        <f>('Group 4 Average Results'!C11-'Solomon Results'!C11)/IF('Solomon Results'!C11&gt;0,'Solomon Results'!C11,1)</f>
      </c>
      <c r="D11">
        <f>('Group 4 Average Results'!D11-'Solomon Results'!D11)/IF('Solomon Results'!D11&gt;0,'Solomon Results'!D11,1)</f>
      </c>
      <c r="E11">
        <f>('Group 4 Average Results'!E11-'Solomon Results'!E11)/IF('Solomon Results'!E11&gt;0,'Solomon Results'!E11,1)</f>
      </c>
    </row>
    <row r="12" spans="1:5" x14ac:dyDescent="0.25">
      <c r="A12" s="1" t="s">
        <v>16</v>
      </c>
      <c r="B12">
        <f>('Group 4 Average Results'!B12-'Solomon Results'!B12)/IF('Solomon Results'!B12&gt;0,'Solomon Results'!B12,1)</f>
      </c>
      <c r="C12">
        <f>('Group 4 Average Results'!C12-'Solomon Results'!C12)/IF('Solomon Results'!C12&gt;0,'Solomon Results'!C12,1)</f>
      </c>
      <c r="D12">
        <f>('Group 4 Average Results'!D12-'Solomon Results'!D12)/IF('Solomon Results'!D12&gt;0,'Solomon Results'!D12,1)</f>
      </c>
      <c r="E12">
        <f>('Group 4 Average Results'!E12-'Solomon Results'!E12)/IF('Solomon Results'!E12&gt;0,'Solomon Results'!E12,1)</f>
      </c>
    </row>
    <row r="13" spans="1:5" x14ac:dyDescent="0.25">
      <c r="A13" s="1" t="s">
        <v>5</v>
      </c>
      <c r="B13">
        <f>('Group 4 Average Results'!B13-'Solomon Results'!B13)/IF('Solomon Results'!B13&gt;0,'Solomon Results'!B13,1)</f>
      </c>
      <c r="C13">
        <f>('Group 4 Average Results'!C13-'Solomon Results'!C13)/IF('Solomon Results'!C13&gt;0,'Solomon Results'!C13,1)</f>
      </c>
      <c r="D13">
        <f>('Group 4 Average Results'!D13-'Solomon Results'!D13)/IF('Solomon Results'!D13&gt;0,'Solomon Results'!D13,1)</f>
      </c>
      <c r="E13">
        <f>('Group 4 Average Results'!E13-'Solomon Results'!E13)/IF('Solomon Results'!E13&gt;0,'Solomon Results'!E13,1)</f>
      </c>
    </row>
    <row r="14" spans="1:5" x14ac:dyDescent="0.25">
      <c r="A14" s="1" t="s">
        <v>6</v>
      </c>
      <c r="B14">
        <f>('Group 4 Average Results'!B14-'Solomon Results'!B14)/IF('Solomon Results'!B14&gt;0,'Solomon Results'!B14,1)</f>
      </c>
      <c r="C14">
        <f>('Group 4 Average Results'!C14-'Solomon Results'!C14)/IF('Solomon Results'!C14&gt;0,'Solomon Results'!C14,1)</f>
      </c>
      <c r="D14">
        <f>('Group 4 Average Results'!D14-'Solomon Results'!D14)/IF('Solomon Results'!D14&gt;0,'Solomon Results'!D14,1)</f>
      </c>
      <c r="E14">
        <f>('Group 4 Average Results'!E14-'Solomon Results'!E14)/IF('Solomon Results'!E14&gt;0,'Solomon Results'!E14,1)</f>
      </c>
    </row>
    <row r="15" spans="1:5" x14ac:dyDescent="0.25">
      <c r="A15" s="1" t="s">
        <v>7</v>
      </c>
      <c r="B15">
        <f>('Group 4 Average Results'!B15-'Solomon Results'!B15)/IF('Solomon Results'!B15&gt;0,'Solomon Results'!B15,1)</f>
      </c>
      <c r="C15">
        <f>('Group 4 Average Results'!C15-'Solomon Results'!C15)/IF('Solomon Results'!C15&gt;0,'Solomon Results'!C15,1)</f>
      </c>
      <c r="D15">
        <f>('Group 4 Average Results'!D15-'Solomon Results'!D15)/IF('Solomon Results'!D15&gt;0,'Solomon Results'!D15,1)</f>
      </c>
      <c r="E15">
        <f>('Group 4 Average Results'!E15-'Solomon Results'!E15)/IF('Solomon Results'!E15&gt;0,'Solomon Results'!E15,1)</f>
      </c>
    </row>
    <row r="16" spans="1:5" x14ac:dyDescent="0.25">
      <c r="A16" s="1" t="s">
        <v>8</v>
      </c>
      <c r="B16">
        <f>('Group 4 Average Results'!B16-'Solomon Results'!B16)/IF('Solomon Results'!B16&gt;0,'Solomon Results'!B16,1)</f>
      </c>
      <c r="C16">
        <f>('Group 4 Average Results'!C16-'Solomon Results'!C16)/IF('Solomon Results'!C16&gt;0,'Solomon Results'!C16,1)</f>
      </c>
      <c r="D16">
        <f>('Group 4 Average Results'!D16-'Solomon Results'!D16)/IF('Solomon Results'!D16&gt;0,'Solomon Results'!D16,1)</f>
      </c>
      <c r="E16">
        <f>('Group 4 Average Results'!E16-'Solomon Results'!E16)/IF('Solomon Results'!E16&gt;0,'Solomon Results'!E16,1)</f>
      </c>
    </row>
    <row r="17" spans="1:5" x14ac:dyDescent="0.25">
      <c r="A17" s="1" t="s">
        <v>9</v>
      </c>
      <c r="B17">
        <f>('Group 4 Average Results'!B17-'Solomon Results'!B17)/IF('Solomon Results'!B17&gt;0,'Solomon Results'!B17,1)</f>
      </c>
      <c r="C17">
        <f>('Group 4 Average Results'!C17-'Solomon Results'!C17)/IF('Solomon Results'!C17&gt;0,'Solomon Results'!C17,1)</f>
      </c>
      <c r="D17">
        <f>('Group 4 Average Results'!D17-'Solomon Results'!D17)/IF('Solomon Results'!D17&gt;0,'Solomon Results'!D17,1)</f>
      </c>
      <c r="E17">
        <f>('Group 4 Average Results'!E17-'Solomon Results'!E17)/IF('Solomon Results'!E17&gt;0,'Solomon Results'!E17,1)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('Group 4 Average Results'!B20-'Solomon Results'!B20)/IF('Solomon Results'!B20&gt;0,'Solomon Results'!B20,1)</f>
      </c>
      <c r="C20">
        <f>('Group 4 Average Results'!C20-'Solomon Results'!C20)/IF('Solomon Results'!C20&gt;0,'Solomon Results'!C20,1)</f>
      </c>
      <c r="D20">
        <f>('Group 4 Average Results'!D20-'Solomon Results'!D20)/IF('Solomon Results'!D20&gt;0,'Solomon Results'!D20,1)</f>
      </c>
      <c r="E20">
        <f>('Group 4 Average Results'!E20-'Solomon Results'!E20)/IF('Solomon Results'!E20&gt;0,'Solomon Results'!E20,1)</f>
      </c>
    </row>
    <row r="21" spans="1:5" x14ac:dyDescent="0.25">
      <c r="A21" s="1" t="s">
        <v>16</v>
      </c>
      <c r="B21">
        <f>('Group 4 Average Results'!B21-'Solomon Results'!B21)/IF('Solomon Results'!B21&gt;0,'Solomon Results'!B21,1)</f>
      </c>
      <c r="C21">
        <f>('Group 4 Average Results'!C21-'Solomon Results'!C21)/IF('Solomon Results'!C21&gt;0,'Solomon Results'!C21,1)</f>
      </c>
      <c r="D21">
        <f>('Group 4 Average Results'!D21-'Solomon Results'!D21)/IF('Solomon Results'!D21&gt;0,'Solomon Results'!D21,1)</f>
      </c>
      <c r="E21">
        <f>('Group 4 Average Results'!E21-'Solomon Results'!E21)/IF('Solomon Results'!E21&gt;0,'Solomon Results'!E21,1)</f>
      </c>
    </row>
    <row r="22" spans="1:5" x14ac:dyDescent="0.25">
      <c r="A22" s="1" t="s">
        <v>5</v>
      </c>
      <c r="B22">
        <f>('Group 4 Average Results'!B22-'Solomon Results'!B22)/IF('Solomon Results'!B22&gt;0,'Solomon Results'!B22,1)</f>
      </c>
      <c r="C22">
        <f>('Group 4 Average Results'!C22-'Solomon Results'!C22)/IF('Solomon Results'!C22&gt;0,'Solomon Results'!C22,1)</f>
      </c>
      <c r="D22">
        <f>('Group 4 Average Results'!D22-'Solomon Results'!D22)/IF('Solomon Results'!D22&gt;0,'Solomon Results'!D22,1)</f>
      </c>
      <c r="E22">
        <f>('Group 4 Average Results'!E22-'Solomon Results'!E22)/IF('Solomon Results'!E22&gt;0,'Solomon Results'!E22,1)</f>
      </c>
    </row>
    <row r="23" spans="1:5" x14ac:dyDescent="0.25">
      <c r="A23" s="1" t="s">
        <v>6</v>
      </c>
      <c r="B23">
        <f>('Group 4 Average Results'!B23-'Solomon Results'!B23)/IF('Solomon Results'!B23&gt;0,'Solomon Results'!B23,1)</f>
      </c>
      <c r="C23">
        <f>('Group 4 Average Results'!C23-'Solomon Results'!C23)/IF('Solomon Results'!C23&gt;0,'Solomon Results'!C23,1)</f>
      </c>
      <c r="D23">
        <f>('Group 4 Average Results'!D23-'Solomon Results'!D23)/IF('Solomon Results'!D23&gt;0,'Solomon Results'!D23,1)</f>
      </c>
      <c r="E23">
        <f>('Group 4 Average Results'!E23-'Solomon Results'!E23)/IF('Solomon Results'!E23&gt;0,'Solomon Results'!E23,1)</f>
      </c>
    </row>
    <row r="24" spans="1:5" x14ac:dyDescent="0.25">
      <c r="A24" s="1" t="s">
        <v>7</v>
      </c>
      <c r="B24">
        <f>('Group 4 Average Results'!B24-'Solomon Results'!B24)/IF('Solomon Results'!B24&gt;0,'Solomon Results'!B24,1)</f>
      </c>
      <c r="C24">
        <f>('Group 4 Average Results'!C24-'Solomon Results'!C24)/IF('Solomon Results'!C24&gt;0,'Solomon Results'!C24,1)</f>
      </c>
      <c r="D24">
        <f>('Group 4 Average Results'!D24-'Solomon Results'!D24)/IF('Solomon Results'!D24&gt;0,'Solomon Results'!D24,1)</f>
      </c>
      <c r="E24">
        <f>('Group 4 Average Results'!E24-'Solomon Results'!E24)/IF('Solomon Results'!E24&gt;0,'Solomon Results'!E24,1)</f>
      </c>
    </row>
    <row r="25" spans="1:5" x14ac:dyDescent="0.25">
      <c r="A25" s="1" t="s">
        <v>8</v>
      </c>
      <c r="B25">
        <f>('Group 4 Average Results'!B25-'Solomon Results'!B25)/IF('Solomon Results'!B25&gt;0,'Solomon Results'!B25,1)</f>
      </c>
      <c r="C25">
        <f>('Group 4 Average Results'!C25-'Solomon Results'!C25)/IF('Solomon Results'!C25&gt;0,'Solomon Results'!C25,1)</f>
      </c>
      <c r="D25">
        <f>('Group 4 Average Results'!D25-'Solomon Results'!D25)/IF('Solomon Results'!D25&gt;0,'Solomon Results'!D25,1)</f>
      </c>
      <c r="E25">
        <f>('Group 4 Average Results'!E25-'Solomon Results'!E25)/IF('Solomon Results'!E25&gt;0,'Solomon Results'!E25,1)</f>
      </c>
    </row>
    <row r="26" spans="1:5" x14ac:dyDescent="0.25">
      <c r="A26" s="1" t="s">
        <v>9</v>
      </c>
      <c r="B26">
        <f>('Group 4 Average Results'!B26-'Solomon Results'!B26)/IF('Solomon Results'!B26&gt;0,'Solomon Results'!B26,1)</f>
      </c>
      <c r="C26">
        <f>('Group 4 Average Results'!C26-'Solomon Results'!C26)/IF('Solomon Results'!C26&gt;0,'Solomon Results'!C26,1)</f>
      </c>
      <c r="D26">
        <f>('Group 4 Average Results'!D26-'Solomon Results'!D26)/IF('Solomon Results'!D26&gt;0,'Solomon Results'!D26,1)</f>
      </c>
      <c r="E26">
        <f>('Group 4 Average Results'!E26-'Solomon Results'!E26)/IF('Solomon Results'!E26&gt;0,'Solomon Results'!E26,1)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('Group 4 Average Results'!B29-'Solomon Results'!B29)/IF('Solomon Results'!B29&gt;0,'Solomon Results'!B29,1)</f>
      </c>
      <c r="C29">
        <f>('Group 4 Average Results'!C29-'Solomon Results'!C29)/IF('Solomon Results'!C29&gt;0,'Solomon Results'!C29,1)</f>
      </c>
      <c r="D29">
        <f>('Group 4 Average Results'!D29-'Solomon Results'!D29)/IF('Solomon Results'!D29&gt;0,'Solomon Results'!D29,1)</f>
      </c>
      <c r="E29">
        <f>('Group 4 Average Results'!E29-'Solomon Results'!E29)/IF('Solomon Results'!E29&gt;0,'Solomon Results'!E29,1)</f>
      </c>
    </row>
    <row r="30" spans="1:5" x14ac:dyDescent="0.25">
      <c r="A30" s="1" t="s">
        <v>16</v>
      </c>
      <c r="B30">
        <f>('Group 4 Average Results'!B30-'Solomon Results'!B30)/IF('Solomon Results'!B30&gt;0,'Solomon Results'!B30,1)</f>
      </c>
      <c r="C30">
        <f>('Group 4 Average Results'!C30-'Solomon Results'!C30)/IF('Solomon Results'!C30&gt;0,'Solomon Results'!C30,1)</f>
      </c>
      <c r="D30">
        <f>('Group 4 Average Results'!D30-'Solomon Results'!D30)/IF('Solomon Results'!D30&gt;0,'Solomon Results'!D30,1)</f>
      </c>
      <c r="E30">
        <f>('Group 4 Average Results'!E30-'Solomon Results'!E30)/IF('Solomon Results'!E30&gt;0,'Solomon Results'!E30,1)</f>
      </c>
    </row>
    <row r="31" spans="1:5" x14ac:dyDescent="0.25">
      <c r="A31" s="1" t="s">
        <v>5</v>
      </c>
      <c r="B31">
        <f>('Group 4 Average Results'!B31-'Solomon Results'!B31)/IF('Solomon Results'!B31&gt;0,'Solomon Results'!B31,1)</f>
      </c>
      <c r="C31">
        <f>('Group 4 Average Results'!C31-'Solomon Results'!C31)/IF('Solomon Results'!C31&gt;0,'Solomon Results'!C31,1)</f>
      </c>
      <c r="D31">
        <f>('Group 4 Average Results'!D31-'Solomon Results'!D31)/IF('Solomon Results'!D31&gt;0,'Solomon Results'!D31,1)</f>
      </c>
      <c r="E31">
        <f>('Group 4 Average Results'!E31-'Solomon Results'!E31)/IF('Solomon Results'!E31&gt;0,'Solomon Results'!E31,1)</f>
      </c>
    </row>
    <row r="32" spans="1:5" x14ac:dyDescent="0.25">
      <c r="A32" s="1" t="s">
        <v>6</v>
      </c>
      <c r="B32">
        <f>('Group 4 Average Results'!B32-'Solomon Results'!B32)/IF('Solomon Results'!B32&gt;0,'Solomon Results'!B32,1)</f>
      </c>
      <c r="C32">
        <f>('Group 4 Average Results'!C32-'Solomon Results'!C32)/IF('Solomon Results'!C32&gt;0,'Solomon Results'!C32,1)</f>
      </c>
      <c r="D32">
        <f>('Group 4 Average Results'!D32-'Solomon Results'!D32)/IF('Solomon Results'!D32&gt;0,'Solomon Results'!D32,1)</f>
      </c>
      <c r="E32">
        <f>('Group 4 Average Results'!E32-'Solomon Results'!E32)/IF('Solomon Results'!E32&gt;0,'Solomon Results'!E32,1)</f>
      </c>
    </row>
    <row r="33" spans="1:5" x14ac:dyDescent="0.25">
      <c r="A33" s="1" t="s">
        <v>7</v>
      </c>
      <c r="B33">
        <f>('Group 4 Average Results'!B33-'Solomon Results'!B33)/IF('Solomon Results'!B33&gt;0,'Solomon Results'!B33,1)</f>
      </c>
      <c r="C33">
        <f>('Group 4 Average Results'!C33-'Solomon Results'!C33)/IF('Solomon Results'!C33&gt;0,'Solomon Results'!C33,1)</f>
      </c>
      <c r="D33">
        <f>('Group 4 Average Results'!D33-'Solomon Results'!D33)/IF('Solomon Results'!D33&gt;0,'Solomon Results'!D33,1)</f>
      </c>
      <c r="E33">
        <f>('Group 4 Average Results'!E33-'Solomon Results'!E33)/IF('Solomon Results'!E33&gt;0,'Solomon Results'!E33,1)</f>
      </c>
    </row>
    <row r="34" spans="1:5" x14ac:dyDescent="0.25">
      <c r="A34" s="1" t="s">
        <v>8</v>
      </c>
      <c r="B34">
        <f>('Group 4 Average Results'!B34-'Solomon Results'!B34)/IF('Solomon Results'!B34&gt;0,'Solomon Results'!B34,1)</f>
      </c>
      <c r="C34">
        <f>('Group 4 Average Results'!C34-'Solomon Results'!C34)/IF('Solomon Results'!C34&gt;0,'Solomon Results'!C34,1)</f>
      </c>
      <c r="D34">
        <f>('Group 4 Average Results'!D34-'Solomon Results'!D34)/IF('Solomon Results'!D34&gt;0,'Solomon Results'!D34,1)</f>
      </c>
      <c r="E34">
        <f>('Group 4 Average Results'!E34-'Solomon Results'!E34)/IF('Solomon Results'!E34&gt;0,'Solomon Results'!E34,1)</f>
      </c>
    </row>
    <row r="35" spans="1:5" x14ac:dyDescent="0.25">
      <c r="A35" s="1" t="s">
        <v>9</v>
      </c>
      <c r="B35">
        <f>('Group 4 Average Results'!B35-'Solomon Results'!B35)/IF('Solomon Results'!B35&gt;0,'Solomon Results'!B35,1)</f>
      </c>
      <c r="C35">
        <f>('Group 4 Average Results'!C35-'Solomon Results'!C35)/IF('Solomon Results'!C35&gt;0,'Solomon Results'!C35,1)</f>
      </c>
      <c r="D35">
        <f>('Group 4 Average Results'!D35-'Solomon Results'!D35)/IF('Solomon Results'!D35&gt;0,'Solomon Results'!D35,1)</f>
      </c>
      <c r="E35">
        <f>('Group 4 Average Results'!E35-'Solomon Results'!E35)/IF('Solomon Results'!E35&gt;0,'Solomon Results'!E35,1)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('Group 4 Average Results'!B38-'Solomon Results'!B38)/IF('Solomon Results'!B38&gt;0,'Solomon Results'!B38,1)</f>
      </c>
      <c r="C38">
        <f>('Group 4 Average Results'!C38-'Solomon Results'!C38)/IF('Solomon Results'!C38&gt;0,'Solomon Results'!C38,1)</f>
      </c>
      <c r="D38">
        <f>('Group 4 Average Results'!D38-'Solomon Results'!D38)/IF('Solomon Results'!D38&gt;0,'Solomon Results'!D38,1)</f>
      </c>
      <c r="E38">
        <f>('Group 4 Average Results'!E38-'Solomon Results'!E38)/IF('Solomon Results'!E38&gt;0,'Solomon Results'!E38,1)</f>
      </c>
    </row>
    <row r="39" spans="1:5" x14ac:dyDescent="0.25">
      <c r="A39" s="1" t="s">
        <v>16</v>
      </c>
      <c r="B39">
        <f>('Group 4 Average Results'!B39-'Solomon Results'!B39)/IF('Solomon Results'!B39&gt;0,'Solomon Results'!B39,1)</f>
      </c>
      <c r="C39">
        <f>('Group 4 Average Results'!C39-'Solomon Results'!C39)/IF('Solomon Results'!C39&gt;0,'Solomon Results'!C39,1)</f>
      </c>
      <c r="D39">
        <f>('Group 4 Average Results'!D39-'Solomon Results'!D39)/IF('Solomon Results'!D39&gt;0,'Solomon Results'!D39,1)</f>
      </c>
      <c r="E39">
        <f>('Group 4 Average Results'!E39-'Solomon Results'!E39)/IF('Solomon Results'!E39&gt;0,'Solomon Results'!E39,1)</f>
      </c>
    </row>
    <row r="40" spans="1:5" x14ac:dyDescent="0.25">
      <c r="A40" s="1" t="s">
        <v>5</v>
      </c>
      <c r="B40">
        <f>('Group 4 Average Results'!B40-'Solomon Results'!B40)/IF('Solomon Results'!B40&gt;0,'Solomon Results'!B40,1)</f>
      </c>
      <c r="C40">
        <f>('Group 4 Average Results'!C40-'Solomon Results'!C40)/IF('Solomon Results'!C40&gt;0,'Solomon Results'!C40,1)</f>
      </c>
      <c r="D40">
        <f>('Group 4 Average Results'!D40-'Solomon Results'!D40)/IF('Solomon Results'!D40&gt;0,'Solomon Results'!D40,1)</f>
      </c>
      <c r="E40">
        <f>('Group 4 Average Results'!E40-'Solomon Results'!E40)/IF('Solomon Results'!E40&gt;0,'Solomon Results'!E40,1)</f>
      </c>
    </row>
    <row r="41" spans="1:5" x14ac:dyDescent="0.25">
      <c r="A41" s="1" t="s">
        <v>6</v>
      </c>
      <c r="B41">
        <f>('Group 4 Average Results'!B41-'Solomon Results'!B41)/IF('Solomon Results'!B41&gt;0,'Solomon Results'!B41,1)</f>
      </c>
      <c r="C41">
        <f>('Group 4 Average Results'!C41-'Solomon Results'!C41)/IF('Solomon Results'!C41&gt;0,'Solomon Results'!C41,1)</f>
      </c>
      <c r="D41">
        <f>('Group 4 Average Results'!D41-'Solomon Results'!D41)/IF('Solomon Results'!D41&gt;0,'Solomon Results'!D41,1)</f>
      </c>
      <c r="E41">
        <f>('Group 4 Average Results'!E41-'Solomon Results'!E41)/IF('Solomon Results'!E41&gt;0,'Solomon Results'!E41,1)</f>
      </c>
    </row>
    <row r="42" spans="1:5" x14ac:dyDescent="0.25">
      <c r="A42" s="1" t="s">
        <v>7</v>
      </c>
      <c r="B42">
        <f>('Group 4 Average Results'!B42-'Solomon Results'!B42)/IF('Solomon Results'!B42&gt;0,'Solomon Results'!B42,1)</f>
      </c>
      <c r="C42">
        <f>('Group 4 Average Results'!C42-'Solomon Results'!C42)/IF('Solomon Results'!C42&gt;0,'Solomon Results'!C42,1)</f>
      </c>
      <c r="D42">
        <f>('Group 4 Average Results'!D42-'Solomon Results'!D42)/IF('Solomon Results'!D42&gt;0,'Solomon Results'!D42,1)</f>
      </c>
      <c r="E42">
        <f>('Group 4 Average Results'!E42-'Solomon Results'!E42)/IF('Solomon Results'!E42&gt;0,'Solomon Results'!E42,1)</f>
      </c>
    </row>
    <row r="43" spans="1:5" x14ac:dyDescent="0.25">
      <c r="A43" s="1" t="s">
        <v>8</v>
      </c>
      <c r="B43">
        <f>('Group 4 Average Results'!B43-'Solomon Results'!B43)/IF('Solomon Results'!B43&gt;0,'Solomon Results'!B43,1)</f>
      </c>
      <c r="C43">
        <f>('Group 4 Average Results'!C43-'Solomon Results'!C43)/IF('Solomon Results'!C43&gt;0,'Solomon Results'!C43,1)</f>
      </c>
      <c r="D43">
        <f>('Group 4 Average Results'!D43-'Solomon Results'!D43)/IF('Solomon Results'!D43&gt;0,'Solomon Results'!D43,1)</f>
      </c>
      <c r="E43">
        <f>('Group 4 Average Results'!E43-'Solomon Results'!E43)/IF('Solomon Results'!E43&gt;0,'Solomon Results'!E43,1)</f>
      </c>
    </row>
    <row r="44" spans="1:5" x14ac:dyDescent="0.25">
      <c r="A44" s="1" t="s">
        <v>9</v>
      </c>
      <c r="B44">
        <f>('Group 4 Average Results'!B44-'Solomon Results'!B44)/IF('Solomon Results'!B44&gt;0,'Solomon Results'!B44,1)</f>
      </c>
      <c r="C44">
        <f>('Group 4 Average Results'!C44-'Solomon Results'!C44)/IF('Solomon Results'!C44&gt;0,'Solomon Results'!C44,1)</f>
      </c>
      <c r="D44">
        <f>('Group 4 Average Results'!D44-'Solomon Results'!D44)/IF('Solomon Results'!D44&gt;0,'Solomon Results'!D44,1)</f>
      </c>
      <c r="E44">
        <f>('Group 4 Average Results'!E44-'Solomon Results'!E44)/IF('Solomon Results'!E44&gt;0,'Solomon Results'!E44,1)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('Group 4 Average Results'!B47-'Solomon Results'!B47)/IF('Solomon Results'!B47&gt;0,'Solomon Results'!B47,1)</f>
      </c>
      <c r="C47">
        <f>('Group 4 Average Results'!C47-'Solomon Results'!C47)/IF('Solomon Results'!C47&gt;0,'Solomon Results'!C47,1)</f>
      </c>
      <c r="D47">
        <f>('Group 4 Average Results'!D47-'Solomon Results'!D47)/IF('Solomon Results'!D47&gt;0,'Solomon Results'!D47,1)</f>
      </c>
      <c r="E47">
        <f>('Group 4 Average Results'!E47-'Solomon Results'!E47)/IF('Solomon Results'!E47&gt;0,'Solomon Results'!E47,1)</f>
      </c>
    </row>
    <row r="48" spans="1:5" x14ac:dyDescent="0.25">
      <c r="A48" s="1" t="s">
        <v>16</v>
      </c>
      <c r="B48">
        <f>('Group 4 Average Results'!B48-'Solomon Results'!B48)/IF('Solomon Results'!B48&gt;0,'Solomon Results'!B48,1)</f>
      </c>
      <c r="C48">
        <f>('Group 4 Average Results'!C48-'Solomon Results'!C48)/IF('Solomon Results'!C48&gt;0,'Solomon Results'!C48,1)</f>
      </c>
      <c r="D48">
        <f>('Group 4 Average Results'!D48-'Solomon Results'!D48)/IF('Solomon Results'!D48&gt;0,'Solomon Results'!D48,1)</f>
      </c>
      <c r="E48">
        <f>('Group 4 Average Results'!E48-'Solomon Results'!E48)/IF('Solomon Results'!E48&gt;0,'Solomon Results'!E48,1)</f>
      </c>
    </row>
    <row r="49" spans="1:5" x14ac:dyDescent="0.25">
      <c r="A49" s="1" t="s">
        <v>5</v>
      </c>
      <c r="B49">
        <f>('Group 4 Average Results'!B49-'Solomon Results'!B49)/IF('Solomon Results'!B49&gt;0,'Solomon Results'!B49,1)</f>
      </c>
      <c r="C49">
        <f>('Group 4 Average Results'!C49-'Solomon Results'!C49)/IF('Solomon Results'!C49&gt;0,'Solomon Results'!C49,1)</f>
      </c>
      <c r="D49">
        <f>('Group 4 Average Results'!D49-'Solomon Results'!D49)/IF('Solomon Results'!D49&gt;0,'Solomon Results'!D49,1)</f>
      </c>
      <c r="E49">
        <f>('Group 4 Average Results'!E49-'Solomon Results'!E49)/IF('Solomon Results'!E49&gt;0,'Solomon Results'!E49,1)</f>
      </c>
    </row>
    <row r="50" spans="1:5" x14ac:dyDescent="0.25">
      <c r="A50" s="1" t="s">
        <v>6</v>
      </c>
      <c r="B50">
        <f>('Group 4 Average Results'!B50-'Solomon Results'!B50)/IF('Solomon Results'!B50&gt;0,'Solomon Results'!B50,1)</f>
      </c>
      <c r="C50">
        <f>('Group 4 Average Results'!C50-'Solomon Results'!C50)/IF('Solomon Results'!C50&gt;0,'Solomon Results'!C50,1)</f>
      </c>
      <c r="D50">
        <f>('Group 4 Average Results'!D50-'Solomon Results'!D50)/IF('Solomon Results'!D50&gt;0,'Solomon Results'!D50,1)</f>
      </c>
      <c r="E50">
        <f>('Group 4 Average Results'!E50-'Solomon Results'!E50)/IF('Solomon Results'!E50&gt;0,'Solomon Results'!E50,1)</f>
      </c>
    </row>
    <row r="51" spans="1:5" x14ac:dyDescent="0.25">
      <c r="A51" s="1" t="s">
        <v>7</v>
      </c>
      <c r="B51">
        <f>('Group 4 Average Results'!B51-'Solomon Results'!B51)/IF('Solomon Results'!B51&gt;0,'Solomon Results'!B51,1)</f>
      </c>
      <c r="C51">
        <f>('Group 4 Average Results'!C51-'Solomon Results'!C51)/IF('Solomon Results'!C51&gt;0,'Solomon Results'!C51,1)</f>
      </c>
      <c r="D51">
        <f>('Group 4 Average Results'!D51-'Solomon Results'!D51)/IF('Solomon Results'!D51&gt;0,'Solomon Results'!D51,1)</f>
      </c>
      <c r="E51">
        <f>('Group 4 Average Results'!E51-'Solomon Results'!E51)/IF('Solomon Results'!E51&gt;0,'Solomon Results'!E51,1)</f>
      </c>
    </row>
    <row r="52" spans="1:5" x14ac:dyDescent="0.25">
      <c r="A52" s="1" t="s">
        <v>8</v>
      </c>
      <c r="B52">
        <f>('Group 4 Average Results'!B52-'Solomon Results'!B52)/IF('Solomon Results'!B52&gt;0,'Solomon Results'!B52,1)</f>
      </c>
      <c r="C52">
        <f>('Group 4 Average Results'!C52-'Solomon Results'!C52)/IF('Solomon Results'!C52&gt;0,'Solomon Results'!C52,1)</f>
      </c>
      <c r="D52">
        <f>('Group 4 Average Results'!D52-'Solomon Results'!D52)/IF('Solomon Results'!D52&gt;0,'Solomon Results'!D52,1)</f>
      </c>
      <c r="E52">
        <f>('Group 4 Average Results'!E52-'Solomon Results'!E52)/IF('Solomon Results'!E52&gt;0,'Solomon Results'!E52,1)</f>
      </c>
    </row>
    <row r="53" spans="1:5" x14ac:dyDescent="0.25">
      <c r="A53" s="1" t="s">
        <v>9</v>
      </c>
      <c r="B53">
        <f>('Group 4 Average Results'!B53-'Solomon Results'!B53)/IF('Solomon Results'!B53&gt;0,'Solomon Results'!B53,1)</f>
      </c>
      <c r="C53">
        <f>('Group 4 Average Results'!C53-'Solomon Results'!C53)/IF('Solomon Results'!C53&gt;0,'Solomon Results'!C53,1)</f>
      </c>
      <c r="D53">
        <f>('Group 4 Average Results'!D53-'Solomon Results'!D53)/IF('Solomon Results'!D53&gt;0,'Solomon Results'!D53,1)</f>
      </c>
      <c r="E53">
        <f>('Group 4 Average Results'!E53-'Solomon Results'!E53)/IF('Solomon Results'!E53&gt;0,'Solomon Results'!E53,1)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G7" sqref="G7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IFERROR(AVERAGEIFS('All Group 4 Results'!F2:F534,'All Group 4 Results'!A2:A534,"r1",'All Group 4 Results'!C2:C534,"SAV"),0)</f>
      </c>
      <c r="C2">
        <f>IFERROR(AVERAGEIFS('All Group 4 Results'!G2:G534,'All Group 4 Results'!A2:A534,"r1",'All Group 4 Results'!C2:C534,"SAV"),0)</f>
      </c>
      <c r="D2">
        <f>IFERROR(AVERAGEIFS('All Group 4 Results'!H2:H534,'All Group 4 Results'!A2:A534,"r1",'All Group 4 Results'!C2:C534,"SAV"),0)</f>
      </c>
      <c r="E2">
        <f>IFERROR(AVERAGEIFS('All Group 4 Results'!I2:I534,'All Group 4 Results'!A2:A534,"r1",'All Group 4 Results'!C2:C534,"SAV"),0)</f>
      </c>
    </row>
    <row r="3" spans="1:5" x14ac:dyDescent="0.25">
      <c r="A3" s="1" t="s">
        <v>16</v>
      </c>
      <c r="B3">
        <f>IFERROR(AVERAGEIFS('All Group 4 Results'!F2:F534,'All Group 4 Results'!A2:A534,"r1",'All Group 4 Results'!C2:C534,"SWT"),0)</f>
      </c>
      <c r="C3">
        <f>IFERROR(AVERAGEIFS('All Group 4 Results'!G2:G534,'All Group 4 Results'!A2:A534,"r1",'All Group 4 Results'!C2:C534,"SWT"),0)</f>
      </c>
      <c r="D3">
        <f>IFERROR(AVERAGEIFS('All Group 4 Results'!H2:H534,'All Group 4 Results'!A2:A534,"r1",'All Group 4 Results'!C2:C534,"SWT"),0)</f>
      </c>
      <c r="E3">
        <f>IFERROR(AVERAGEIFS('All Group 4 Results'!I2:I534,'All Group 4 Results'!A2:A534,"r1",'All Group 4 Results'!C2:C534,"SWT"),0)</f>
      </c>
    </row>
    <row r="4" spans="1:5" x14ac:dyDescent="0.25">
      <c r="A4" s="1" t="s">
        <v>5</v>
      </c>
      <c r="B4">
        <f>IFERROR(AVERAGEIFS('All Group 4 Results'!F2:F534,'All Group 4 Results'!A2:A534,"r1",'All Group 4 Results'!C2:C534,"I1"),0)</f>
      </c>
      <c r="C4">
        <f>IFERROR(AVERAGEIFS('All Group 4 Results'!G2:G534,'All Group 4 Results'!A2:A534,"r1",'All Group 4 Results'!C2:C534,"I1"),0)</f>
      </c>
      <c r="D4">
        <f>IFERROR(AVERAGEIFS('All Group 4 Results'!H2:H534,'All Group 4 Results'!A2:A534,"r1",'All Group 4 Results'!C2:C534,"I1"),0)</f>
      </c>
      <c r="E4">
        <f>IFERROR(AVERAGEIFS('All Group 4 Results'!I2:I534,'All Group 4 Results'!A2:A534,"r1",'All Group 4 Results'!C2:C534,"I1"),0)</f>
      </c>
    </row>
    <row r="5" spans="1:5" x14ac:dyDescent="0.25">
      <c r="A5" s="1" t="s">
        <v>6</v>
      </c>
      <c r="B5">
        <f>IFERROR(AVERAGEIFS('All Group 4 Results'!F2:F534,'All Group 4 Results'!A2:A534,"r1",'All Group 4 Results'!C2:C534,"I2"),0)</f>
      </c>
      <c r="C5">
        <f>IFERROR(AVERAGEIFS('All Group 4 Results'!G2:G534,'All Group 4 Results'!A2:A534,"r1",'All Group 4 Results'!C2:C534,"I2"),0)</f>
      </c>
      <c r="D5">
        <f>IFERROR(AVERAGEIFS('All Group 4 Results'!H2:H534,'All Group 4 Results'!A2:A534,"r1",'All Group 4 Results'!C2:C534,"I2"),0)</f>
      </c>
      <c r="E5">
        <f>IFERROR(AVERAGEIFS('All Group 4 Results'!I2:I534,'All Group 4 Results'!A2:A534,"r1",'All Group 4 Results'!C2:C534,"I2"),0)</f>
      </c>
    </row>
    <row r="6" spans="1:5" x14ac:dyDescent="0.25">
      <c r="A6" s="1" t="s">
        <v>7</v>
      </c>
      <c r="B6">
        <f>IFERROR(AVERAGEIFS('All Group 4 Results'!F2:F534,'All Group 4 Results'!A2:A534,"r1",'All Group 4 Results'!C2:C534,"I3"),0)</f>
      </c>
      <c r="C6">
        <f>IFERROR(AVERAGEIFS('All Group 4 Results'!G2:G534,'All Group 4 Results'!A2:A534,"r1",'All Group 4 Results'!C2:C534,"I3"),0)</f>
      </c>
      <c r="D6">
        <f>IFERROR(AVERAGEIFS('All Group 4 Results'!H2:H534,'All Group 4 Results'!A2:A534,"r1",'All Group 4 Results'!C2:C534,"I3"),0)</f>
      </c>
      <c r="E6">
        <f>IFERROR(AVERAGEIFS('All Group 4 Results'!I2:I534,'All Group 4 Results'!A2:A534,"r1",'All Group 4 Results'!C2:C534,"I3"),0)</f>
      </c>
    </row>
    <row r="7" spans="1:5" x14ac:dyDescent="0.25">
      <c r="A7" s="1" t="s">
        <v>8</v>
      </c>
      <c r="B7">
        <f>IFERROR(AVERAGEIFS('All Group 4 Results'!F2:F534,'All Group 4 Results'!A2:A534,"r1",'All Group 4 Results'!C2:C534,"NN"),0)</f>
      </c>
      <c r="C7">
        <f>IFERROR(AVERAGEIFS('All Group 4 Results'!G2:G534,'All Group 4 Results'!A2:A534,"r1",'All Group 4 Results'!C2:C534,"NN"),0)</f>
      </c>
      <c r="D7">
        <f>IFERROR(AVERAGEIFS('All Group 4 Results'!H2:H534,'All Group 4 Results'!A2:A534,"r1",'All Group 4 Results'!C2:C534,"NN"),0)</f>
      </c>
      <c r="E7">
        <f>IFERROR(AVERAGEIFS('All Group 4 Results'!I2:I534,'All Group 4 Results'!A2:A534,"r1",'All Group 4 Results'!C2:C534,"NN"),0)</f>
      </c>
    </row>
    <row r="8" spans="1:5" x14ac:dyDescent="0.25">
      <c r="A8" s="1" t="s">
        <v>9</v>
      </c>
      <c r="B8">
        <f>IFERROR(AVERAGEIFS('All Group 4 Results'!F2:F534,'All Group 4 Results'!A2:A534,"r1",'All Group 4 Results'!C2:C534,"S"),0)</f>
      </c>
      <c r="C8">
        <f>IFERROR(AVERAGEIFS('All Group 4 Results'!G2:G534,'All Group 4 Results'!A2:A534,"r1",'All Group 4 Results'!C2:C534,"S"),0)</f>
      </c>
      <c r="D8">
        <f>IFERROR(AVERAGEIFS('All Group 4 Results'!H2:H534,'All Group 4 Results'!A2:A534,"r1",'All Group 4 Results'!C2:C534,"S"),0)</f>
      </c>
      <c r="E8">
        <f>IFERROR(AVERAGEIFS('All Group 4 Results'!I2:I534,'All Group 4 Results'!A2:A534,"r1",'All Group 4 Results'!C2:C534,"S"),0)</f>
      </c>
    </row>
    <row r="9" spans="1:5" x14ac:dyDescent="0.25">
      <c r="A9" s="1"/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IFERROR(AVERAGEIFS('All Group 4 Results'!F2:F534,'All Group 4 Results'!A2:A534,"c1",'All Group 4 Results'!C2:C534,"SAV"),0)</f>
      </c>
      <c r="C11">
        <f>IFERROR(AVERAGEIFS('All Group 4 Results'!G2:G534,'All Group 4 Results'!A2:A534,"c1",'All Group 4 Results'!C2:C534,"SAV"),0)</f>
      </c>
      <c r="D11">
        <f>IFERROR(AVERAGEIFS('All Group 4 Results'!H2:H534,'All Group 4 Results'!A2:A534,"c1",'All Group 4 Results'!C2:C534,"SAV"),0)</f>
      </c>
      <c r="E11">
        <f>IFERROR(AVERAGEIFS('All Group 4 Results'!I2:I534,'All Group 4 Results'!A2:A534,"c1",'All Group 4 Results'!C2:C534,"SAV"),0)</f>
      </c>
    </row>
    <row r="12" spans="1:5" x14ac:dyDescent="0.25">
      <c r="A12" s="1" t="s">
        <v>16</v>
      </c>
      <c r="B12">
        <f>IFERROR(AVERAGEIFS('All Group 4 Results'!F2:F534,'All Group 4 Results'!A2:A534,"c1",'All Group 4 Results'!C2:C534,"SWT"),0)</f>
      </c>
      <c r="C12">
        <f>IFERROR(AVERAGEIFS('All Group 4 Results'!G2:G534,'All Group 4 Results'!A2:A534,"c1",'All Group 4 Results'!C2:C534,"SWT"),0)</f>
      </c>
      <c r="D12">
        <f>IFERROR(AVERAGEIFS('All Group 4 Results'!H2:H534,'All Group 4 Results'!A2:A534,"c1",'All Group 4 Results'!C2:C534,"SWT"),0)</f>
      </c>
      <c r="E12">
        <f>IFERROR(AVERAGEIFS('All Group 4 Results'!I2:I534,'All Group 4 Results'!A2:A534,"c1",'All Group 4 Results'!C2:C534,"SWT"),0)</f>
      </c>
    </row>
    <row r="13" spans="1:5" x14ac:dyDescent="0.25">
      <c r="A13" s="1" t="s">
        <v>5</v>
      </c>
      <c r="B13">
        <f>IFERROR(AVERAGEIFS('All Group 4 Results'!F2:F534,'All Group 4 Results'!A2:A534,"c1",'All Group 4 Results'!C2:C534,"I1"),0)</f>
      </c>
      <c r="C13">
        <f>IFERROR(AVERAGEIFS('All Group 4 Results'!G2:G534,'All Group 4 Results'!A2:A534,"c1",'All Group 4 Results'!C2:C534,"I1"),0)</f>
      </c>
      <c r="D13">
        <f>IFERROR(AVERAGEIFS('All Group 4 Results'!H2:H534,'All Group 4 Results'!A2:A534,"c1",'All Group 4 Results'!C2:C534,"I1"),0)</f>
      </c>
      <c r="E13">
        <f>IFERROR(AVERAGEIFS('All Group 4 Results'!I2:I534,'All Group 4 Results'!A2:A534,"c1",'All Group 4 Results'!C2:C534,"I1"),0)</f>
      </c>
    </row>
    <row r="14" spans="1:5" x14ac:dyDescent="0.25">
      <c r="A14" s="1" t="s">
        <v>6</v>
      </c>
      <c r="B14">
        <f>IFERROR(AVERAGEIFS('All Group 4 Results'!F2:F534,'All Group 4 Results'!A2:A534,"c1",'All Group 4 Results'!C2:C534,"I2"),0)</f>
      </c>
      <c r="C14">
        <f>IFERROR(AVERAGEIFS('All Group 4 Results'!G2:G534,'All Group 4 Results'!A2:A534,"c1",'All Group 4 Results'!C2:C534,"I2"),0)</f>
      </c>
      <c r="D14">
        <f>IFERROR(AVERAGEIFS('All Group 4 Results'!H2:H534,'All Group 4 Results'!A2:A534,"c1",'All Group 4 Results'!C2:C534,"I2"),0)</f>
      </c>
      <c r="E14">
        <f>IFERROR(AVERAGEIFS('All Group 4 Results'!I2:I534,'All Group 4 Results'!A2:A534,"c1",'All Group 4 Results'!C2:C534,"I2"),0)</f>
      </c>
    </row>
    <row r="15" spans="1:5" x14ac:dyDescent="0.25">
      <c r="A15" s="1" t="s">
        <v>7</v>
      </c>
      <c r="B15">
        <f>IFERROR(AVERAGEIFS('All Group 4 Results'!F2:F534,'All Group 4 Results'!A2:A534,"c1",'All Group 4 Results'!C2:C534,"I3"),0)</f>
      </c>
      <c r="C15">
        <f>IFERROR(AVERAGEIFS('All Group 4 Results'!G2:G534,'All Group 4 Results'!A2:A534,"c1",'All Group 4 Results'!C2:C534,"I3"),0)</f>
      </c>
      <c r="D15">
        <f>IFERROR(AVERAGEIFS('All Group 4 Results'!H2:H534,'All Group 4 Results'!A2:A534,"c1",'All Group 4 Results'!C2:C534,"I3"),0)</f>
      </c>
      <c r="E15">
        <f>IFERROR(AVERAGEIFS('All Group 4 Results'!I2:I534,'All Group 4 Results'!A2:A534,"c1",'All Group 4 Results'!C2:C534,"I3"),0)</f>
      </c>
    </row>
    <row r="16" spans="1:5" x14ac:dyDescent="0.25">
      <c r="A16" s="1" t="s">
        <v>8</v>
      </c>
      <c r="B16">
        <f>IFERROR(AVERAGEIFS('All Group 4 Results'!F2:F534,'All Group 4 Results'!A2:A534,"c1",'All Group 4 Results'!C2:C534,"NN"),0)</f>
      </c>
      <c r="C16">
        <f>IFERROR(AVERAGEIFS('All Group 4 Results'!G2:G534,'All Group 4 Results'!A2:A534,"c1",'All Group 4 Results'!C2:C534,"NN"),0)</f>
      </c>
      <c r="D16">
        <f>IFERROR(AVERAGEIFS('All Group 4 Results'!H2:H534,'All Group 4 Results'!A2:A534,"c1",'All Group 4 Results'!C2:C534,"NN"),0)</f>
      </c>
      <c r="E16">
        <f>IFERROR(AVERAGEIFS('All Group 4 Results'!I2:I534,'All Group 4 Results'!A2:A534,"c1",'All Group 4 Results'!C2:C534,"NN"),0)</f>
      </c>
    </row>
    <row r="17" spans="1:5" x14ac:dyDescent="0.25">
      <c r="A17" s="1" t="s">
        <v>9</v>
      </c>
      <c r="B17">
        <f>IFERROR(AVERAGEIFS('All Group 4 Results'!F2:F534,'All Group 4 Results'!A2:A534,"c1",'All Group 4 Results'!C2:C534,"S"),0)</f>
      </c>
      <c r="C17">
        <f>IFERROR(AVERAGEIFS('All Group 4 Results'!G2:G534,'All Group 4 Results'!A2:A534,"c1",'All Group 4 Results'!C2:C534,"S"),0)</f>
      </c>
      <c r="D17">
        <f>IFERROR(AVERAGEIFS('All Group 4 Results'!H2:H534,'All Group 4 Results'!A2:A534,"c1",'All Group 4 Results'!C2:C534,"S"),0)</f>
      </c>
      <c r="E17">
        <f>IFERROR(AVERAGEIFS('All Group 4 Results'!I2:I534,'All Group 4 Results'!A2:A534,"c1",'All Group 4 Results'!C2:C534,"S"),0)</f>
      </c>
    </row>
    <row r="18" spans="1:5" x14ac:dyDescent="0.25">
      <c r="A18" s="1"/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IFERROR(AVERAGEIFS('All Group 4 Results'!F2:F534,'All Group 4 Results'!A2:A534,"rc1",'All Group 4 Results'!C2:C534,"SAV"),0)</f>
      </c>
      <c r="C20">
        <f>IFERROR(AVERAGEIFS('All Group 4 Results'!G2:G534,'All Group 4 Results'!A2:A534,"rc1",'All Group 4 Results'!C2:C534,"SAV"),0)</f>
      </c>
      <c r="D20">
        <f>IFERROR(AVERAGEIFS('All Group 4 Results'!H2:H534,'All Group 4 Results'!A2:A534,"rc1",'All Group 4 Results'!C2:C534,"SAV"),0)</f>
      </c>
      <c r="E20">
        <f>IFERROR(AVERAGEIFS('All Group 4 Results'!I2:I534,'All Group 4 Results'!A2:A534,"rc1",'All Group 4 Results'!C2:C534,"SAV"),0)</f>
      </c>
    </row>
    <row r="21" spans="1:5" x14ac:dyDescent="0.25">
      <c r="A21" s="1" t="s">
        <v>16</v>
      </c>
      <c r="B21">
        <f>IFERROR(AVERAGEIFS('All Group 4 Results'!F2:F534,'All Group 4 Results'!A2:A534,"rc1",'All Group 4 Results'!C2:C534,"SWT"),0)</f>
      </c>
      <c r="C21">
        <f>IFERROR(AVERAGEIFS('All Group 4 Results'!G2:G534,'All Group 4 Results'!A2:A534,"rc1",'All Group 4 Results'!C2:C534,"SWT"),0)</f>
      </c>
      <c r="D21">
        <f>IFERROR(AVERAGEIFS('All Group 4 Results'!H2:H534,'All Group 4 Results'!A2:A534,"rc1",'All Group 4 Results'!C2:C534,"SWT"),0)</f>
      </c>
      <c r="E21">
        <f>IFERROR(AVERAGEIFS('All Group 4 Results'!I2:I534,'All Group 4 Results'!A2:A534,"rc1",'All Group 4 Results'!C2:C534,"SWT"),0)</f>
      </c>
    </row>
    <row r="22" spans="1:5" x14ac:dyDescent="0.25">
      <c r="A22" s="1" t="s">
        <v>5</v>
      </c>
      <c r="B22">
        <f>IFERROR(AVERAGEIFS('All Group 4 Results'!F2:F534,'All Group 4 Results'!A2:A534,"rc1",'All Group 4 Results'!C2:C534,"I1"),0)</f>
      </c>
      <c r="C22">
        <f>IFERROR(AVERAGEIFS('All Group 4 Results'!G2:G534,'All Group 4 Results'!A2:A534,"rc1",'All Group 4 Results'!C2:C534,"I1"),0)</f>
      </c>
      <c r="D22">
        <f>IFERROR(AVERAGEIFS('All Group 4 Results'!H2:H534,'All Group 4 Results'!A2:A534,"rc1",'All Group 4 Results'!C2:C534,"I1"),0)</f>
      </c>
      <c r="E22">
        <f>IFERROR(AVERAGEIFS('All Group 4 Results'!I2:I534,'All Group 4 Results'!A2:A534,"rc1",'All Group 4 Results'!C2:C534,"I1"),0)</f>
      </c>
    </row>
    <row r="23" spans="1:5" x14ac:dyDescent="0.25">
      <c r="A23" s="1" t="s">
        <v>6</v>
      </c>
      <c r="B23">
        <f>IFERROR(AVERAGEIFS('All Group 4 Results'!F2:F534,'All Group 4 Results'!A2:A534,"rc1",'All Group 4 Results'!C2:C534,"I2"),0)</f>
      </c>
      <c r="C23">
        <f>IFERROR(AVERAGEIFS('All Group 4 Results'!G2:G534,'All Group 4 Results'!A2:A534,"rc1",'All Group 4 Results'!C2:C534,"I2"),0)</f>
      </c>
      <c r="D23">
        <f>IFERROR(AVERAGEIFS('All Group 4 Results'!H2:H534,'All Group 4 Results'!A2:A534,"rc1",'All Group 4 Results'!C2:C534,"I2"),0)</f>
      </c>
      <c r="E23">
        <f>IFERROR(AVERAGEIFS('All Group 4 Results'!I2:I534,'All Group 4 Results'!A2:A534,"rc1",'All Group 4 Results'!C2:C534,"I2"),0)</f>
      </c>
    </row>
    <row r="24" spans="1:5" x14ac:dyDescent="0.25">
      <c r="A24" s="1" t="s">
        <v>7</v>
      </c>
      <c r="B24">
        <f>IFERROR(AVERAGEIFS('All Group 4 Results'!F2:F534,'All Group 4 Results'!A2:A534,"rc1",'All Group 4 Results'!C2:C534,"I3"),0)</f>
      </c>
      <c r="C24">
        <f>IFERROR(AVERAGEIFS('All Group 4 Results'!G2:G534,'All Group 4 Results'!A2:A534,"rc1",'All Group 4 Results'!C2:C534,"I3"),0)</f>
      </c>
      <c r="D24">
        <f>IFERROR(AVERAGEIFS('All Group 4 Results'!H2:H534,'All Group 4 Results'!A2:A534,"rc1",'All Group 4 Results'!C2:C534,"I3"),0)</f>
      </c>
      <c r="E24">
        <f>IFERROR(AVERAGEIFS('All Group 4 Results'!I2:I534,'All Group 4 Results'!A2:A534,"rc1",'All Group 4 Results'!C2:C534,"I3"),0)</f>
      </c>
    </row>
    <row r="25" spans="1:5" x14ac:dyDescent="0.25">
      <c r="A25" s="1" t="s">
        <v>8</v>
      </c>
      <c r="B25">
        <f>IFERROR(AVERAGEIFS('All Group 4 Results'!F2:F534,'All Group 4 Results'!A2:A534,"rc1",'All Group 4 Results'!C2:C534,"NN"),0)</f>
      </c>
      <c r="C25">
        <f>IFERROR(AVERAGEIFS('All Group 4 Results'!G2:G534,'All Group 4 Results'!A2:A534,"rc1",'All Group 4 Results'!C2:C534,"NN"),0)</f>
      </c>
      <c r="D25">
        <f>IFERROR(AVERAGEIFS('All Group 4 Results'!H2:H534,'All Group 4 Results'!A2:A534,"rc1",'All Group 4 Results'!C2:C534,"NN"),0)</f>
      </c>
      <c r="E25">
        <f>IFERROR(AVERAGEIFS('All Group 4 Results'!I2:I534,'All Group 4 Results'!A2:A534,"rc1",'All Group 4 Results'!C2:C534,"NN"),0)</f>
      </c>
    </row>
    <row r="26" spans="1:5" x14ac:dyDescent="0.25">
      <c r="A26" s="1" t="s">
        <v>9</v>
      </c>
      <c r="B26">
        <f>IFERROR(AVERAGEIFS('All Group 4 Results'!F2:F534,'All Group 4 Results'!A2:A534,"rc1",'All Group 4 Results'!C2:C534,"S"),0)</f>
      </c>
      <c r="C26">
        <f>IFERROR(AVERAGEIFS('All Group 4 Results'!G2:G534,'All Group 4 Results'!A2:A534,"rc1",'All Group 4 Results'!C2:C534,"S"),0)</f>
      </c>
      <c r="D26">
        <f>IFERROR(AVERAGEIFS('All Group 4 Results'!H2:H534,'All Group 4 Results'!A2:A534,"rc1",'All Group 4 Results'!C2:C534,"S"),0)</f>
      </c>
      <c r="E26">
        <f>IFERROR(AVERAGEIFS('All Group 4 Results'!I2:I534,'All Group 4 Results'!A2:A534,"rc1",'All Group 4 Results'!C2:C534,"S"),0)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IFERROR(AVERAGEIFS('All Group 4 Results'!F2:F534,'All Group 4 Results'!A2:A534,"r2",'All Group 4 Results'!C2:C534,"SAV"),0)</f>
      </c>
      <c r="C29">
        <f>IFERROR(AVERAGEIFS('All Group 4 Results'!G2:G534,'All Group 4 Results'!A2:A534,"r2",'All Group 4 Results'!C2:C534,"SAV"),0)</f>
      </c>
      <c r="D29">
        <f>IFERROR(AVERAGEIFS('All Group 4 Results'!H2:H534,'All Group 4 Results'!A2:A534,"r2",'All Group 4 Results'!C2:C534,"SAV"),0)</f>
      </c>
      <c r="E29">
        <f>IFERROR(AVERAGEIFS('All Group 4 Results'!I2:I534,'All Group 4 Results'!A2:A534,"r2",'All Group 4 Results'!C2:C534,"SAV"),0)</f>
      </c>
    </row>
    <row r="30" spans="1:5" x14ac:dyDescent="0.25">
      <c r="A30" s="1" t="s">
        <v>16</v>
      </c>
      <c r="B30">
        <f>IFERROR(AVERAGEIFS('All Group 4 Results'!F2:F534,'All Group 4 Results'!A2:A534,"r2",'All Group 4 Results'!C2:C534,"SWT"),0)</f>
      </c>
      <c r="C30">
        <f>IFERROR(AVERAGEIFS('All Group 4 Results'!G2:G534,'All Group 4 Results'!A2:A534,"r2",'All Group 4 Results'!C2:C534,"SWT"),0)</f>
      </c>
      <c r="D30">
        <f>IFERROR(AVERAGEIFS('All Group 4 Results'!H2:H534,'All Group 4 Results'!A2:A534,"r2",'All Group 4 Results'!C2:C534,"SWT"),0)</f>
      </c>
      <c r="E30">
        <f>IFERROR(AVERAGEIFS('All Group 4 Results'!I2:I534,'All Group 4 Results'!A2:A534,"r2",'All Group 4 Results'!C2:C534,"SWT"),0)</f>
      </c>
    </row>
    <row r="31" spans="1:5" x14ac:dyDescent="0.25">
      <c r="A31" s="1" t="s">
        <v>5</v>
      </c>
      <c r="B31">
        <f>IFERROR(AVERAGEIFS('All Group 4 Results'!F2:F534,'All Group 4 Results'!A2:A534,"r2",'All Group 4 Results'!C2:C534,"I1"),0)</f>
      </c>
      <c r="C31">
        <f>IFERROR(AVERAGEIFS('All Group 4 Results'!G2:G534,'All Group 4 Results'!A2:A534,"r2",'All Group 4 Results'!C2:C534,"I1"),0)</f>
      </c>
      <c r="D31">
        <f>IFERROR(AVERAGEIFS('All Group 4 Results'!H2:H534,'All Group 4 Results'!A2:A534,"r2",'All Group 4 Results'!C2:C534,"I1"),0)</f>
      </c>
      <c r="E31">
        <f>IFERROR(AVERAGEIFS('All Group 4 Results'!I2:I534,'All Group 4 Results'!A2:A534,"r2",'All Group 4 Results'!C2:C534,"I1"),0)</f>
      </c>
    </row>
    <row r="32" spans="1:5" x14ac:dyDescent="0.25">
      <c r="A32" s="1" t="s">
        <v>6</v>
      </c>
      <c r="B32">
        <f>IFERROR(AVERAGEIFS('All Group 4 Results'!F2:F534,'All Group 4 Results'!A2:A534,"r2",'All Group 4 Results'!C2:C534,"I2"),0)</f>
      </c>
      <c r="C32">
        <f>IFERROR(AVERAGEIFS('All Group 4 Results'!G2:G534,'All Group 4 Results'!A2:A534,"r2",'All Group 4 Results'!C2:C534,"I2"),0)</f>
      </c>
      <c r="D32">
        <f>IFERROR(AVERAGEIFS('All Group 4 Results'!H2:H534,'All Group 4 Results'!A2:A534,"r2",'All Group 4 Results'!C2:C534,"I2"),0)</f>
      </c>
      <c r="E32">
        <f>IFERROR(AVERAGEIFS('All Group 4 Results'!I2:I534,'All Group 4 Results'!A2:A534,"r2",'All Group 4 Results'!C2:C534,"I2"),0)</f>
      </c>
    </row>
    <row r="33" spans="1:5" x14ac:dyDescent="0.25">
      <c r="A33" s="1" t="s">
        <v>7</v>
      </c>
      <c r="B33">
        <f>IFERROR(AVERAGEIFS('All Group 4 Results'!F2:F534,'All Group 4 Results'!A2:A534,"r2",'All Group 4 Results'!C2:C534,"I3"),0)</f>
      </c>
      <c r="C33">
        <f>IFERROR(AVERAGEIFS('All Group 4 Results'!G2:G534,'All Group 4 Results'!A2:A534,"r2",'All Group 4 Results'!C2:C534,"I3"),0)</f>
      </c>
      <c r="D33">
        <f>IFERROR(AVERAGEIFS('All Group 4 Results'!H2:H534,'All Group 4 Results'!A2:A534,"r2",'All Group 4 Results'!C2:C534,"I3"),0)</f>
      </c>
      <c r="E33">
        <f>IFERROR(AVERAGEIFS('All Group 4 Results'!I2:I534,'All Group 4 Results'!A2:A534,"r2",'All Group 4 Results'!C2:C534,"I3"),0)</f>
      </c>
    </row>
    <row r="34" spans="1:5" x14ac:dyDescent="0.25">
      <c r="A34" s="1" t="s">
        <v>8</v>
      </c>
      <c r="B34">
        <f>IFERROR(AVERAGEIFS('All Group 4 Results'!F2:F534,'All Group 4 Results'!A2:A534,"r2",'All Group 4 Results'!C2:C534,"NN"),0)</f>
      </c>
      <c r="C34">
        <f>IFERROR(AVERAGEIFS('All Group 4 Results'!G2:G534,'All Group 4 Results'!A2:A534,"r2",'All Group 4 Results'!C2:C534,"NN"),0)</f>
      </c>
      <c r="D34">
        <f>IFERROR(AVERAGEIFS('All Group 4 Results'!H2:H534,'All Group 4 Results'!A2:A534,"r2",'All Group 4 Results'!C2:C534,"NN"),0)</f>
      </c>
      <c r="E34">
        <f>IFERROR(AVERAGEIFS('All Group 4 Results'!I2:I534,'All Group 4 Results'!A2:A534,"r2",'All Group 4 Results'!C2:C534,"NN"),0)</f>
      </c>
    </row>
    <row r="35" spans="1:5" x14ac:dyDescent="0.25">
      <c r="A35" s="1" t="s">
        <v>9</v>
      </c>
      <c r="B35">
        <f>IFERROR(AVERAGEIFS('All Group 4 Results'!F2:F534,'All Group 4 Results'!A2:A534,"r2",'All Group 4 Results'!C2:C534,"S"),0)</f>
      </c>
      <c r="C35">
        <f>IFERROR(AVERAGEIFS('All Group 4 Results'!G2:G534,'All Group 4 Results'!A2:A534,"r2",'All Group 4 Results'!C2:C534,"S"),0)</f>
      </c>
      <c r="D35">
        <f>IFERROR(AVERAGEIFS('All Group 4 Results'!H2:H534,'All Group 4 Results'!A2:A534,"r2",'All Group 4 Results'!C2:C534,"S"),0)</f>
      </c>
      <c r="E35">
        <f>IFERROR(AVERAGEIFS('All Group 4 Results'!I2:I534,'All Group 4 Results'!A2:A534,"r2",'All Group 4 Results'!C2:C534,"S"),0)</f>
      </c>
    </row>
    <row r="36" spans="1:5" x14ac:dyDescent="0.25">
      <c r="A36" s="1"/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IFERROR(AVERAGEIFS('All Group 4 Results'!F2:F534,'All Group 4 Results'!A2:A534,"c1",'All Group 4 Results'!C2:C534,"SAV"),0)</f>
      </c>
      <c r="C38">
        <f>IFERROR(AVERAGEIFS('All Group 4 Results'!G2:G534,'All Group 4 Results'!A2:A534,"c1",'All Group 4 Results'!C2:C534,"SAV"),0)</f>
      </c>
      <c r="D38">
        <f>IFERROR(AVERAGEIFS('All Group 4 Results'!H2:H534,'All Group 4 Results'!A2:A534,"c1",'All Group 4 Results'!C2:C534,"SAV"),0)</f>
      </c>
      <c r="E38">
        <f>IFERROR(AVERAGEIFS('All Group 4 Results'!I2:I534,'All Group 4 Results'!A2:A534,"c1",'All Group 4 Results'!C2:C534,"SAV"),0)</f>
      </c>
    </row>
    <row r="39" spans="1:5" x14ac:dyDescent="0.25">
      <c r="A39" s="1" t="s">
        <v>16</v>
      </c>
      <c r="B39">
        <f>IFERROR(AVERAGEIFS('All Group 4 Results'!F2:F534,'All Group 4 Results'!A2:A534,"c1",'All Group 4 Results'!C2:C534,"SWT"),0)</f>
      </c>
      <c r="C39">
        <f>IFERROR(AVERAGEIFS('All Group 4 Results'!G2:G534,'All Group 4 Results'!A2:A534,"c1",'All Group 4 Results'!C2:C534,"SWT"),0)</f>
      </c>
      <c r="D39">
        <f>IFERROR(AVERAGEIFS('All Group 4 Results'!H2:H534,'All Group 4 Results'!A2:A534,"c1",'All Group 4 Results'!C2:C534,"SWT"),0)</f>
      </c>
      <c r="E39">
        <f>IFERROR(AVERAGEIFS('All Group 4 Results'!I2:I534,'All Group 4 Results'!A2:A534,"c1",'All Group 4 Results'!C2:C534,"SWT"),0)</f>
      </c>
    </row>
    <row r="40" spans="1:5" x14ac:dyDescent="0.25">
      <c r="A40" s="1" t="s">
        <v>5</v>
      </c>
      <c r="B40">
        <f>IFERROR(AVERAGEIFS('All Group 4 Results'!F2:F534,'All Group 4 Results'!A2:A534,"c1",'All Group 4 Results'!C2:C534,"I1"),0)</f>
      </c>
      <c r="C40">
        <f>IFERROR(AVERAGEIFS('All Group 4 Results'!G2:G534,'All Group 4 Results'!A2:A534,"c1",'All Group 4 Results'!C2:C534,"I1"),0)</f>
      </c>
      <c r="D40">
        <f>IFERROR(AVERAGEIFS('All Group 4 Results'!H2:H534,'All Group 4 Results'!A2:A534,"c1",'All Group 4 Results'!C2:C534,"I1"),0)</f>
      </c>
      <c r="E40">
        <f>IFERROR(AVERAGEIFS('All Group 4 Results'!I2:I534,'All Group 4 Results'!A2:A534,"c1",'All Group 4 Results'!C2:C534,"I1"),0)</f>
      </c>
    </row>
    <row r="41" spans="1:5" x14ac:dyDescent="0.25">
      <c r="A41" s="1" t="s">
        <v>6</v>
      </c>
      <c r="B41">
        <f>IFERROR(AVERAGEIFS('All Group 4 Results'!F2:F534,'All Group 4 Results'!A2:A534,"c1",'All Group 4 Results'!C2:C534,"I2"),0)</f>
      </c>
      <c r="C41">
        <f>IFERROR(AVERAGEIFS('All Group 4 Results'!G2:G534,'All Group 4 Results'!A2:A534,"c1",'All Group 4 Results'!C2:C534,"I2"),0)</f>
      </c>
      <c r="D41">
        <f>IFERROR(AVERAGEIFS('All Group 4 Results'!H2:H534,'All Group 4 Results'!A2:A534,"c1",'All Group 4 Results'!C2:C534,"I2"),0)</f>
      </c>
      <c r="E41">
        <f>IFERROR(AVERAGEIFS('All Group 4 Results'!I2:I534,'All Group 4 Results'!A2:A534,"c1",'All Group 4 Results'!C2:C534,"I2"),0)</f>
      </c>
    </row>
    <row r="42" spans="1:5" x14ac:dyDescent="0.25">
      <c r="A42" s="1" t="s">
        <v>7</v>
      </c>
      <c r="B42">
        <f>IFERROR(AVERAGEIFS('All Group 4 Results'!F2:F534,'All Group 4 Results'!A2:A534,"c1",'All Group 4 Results'!C2:C534,"I3"),0)</f>
      </c>
      <c r="C42">
        <f>IFERROR(AVERAGEIFS('All Group 4 Results'!G2:G534,'All Group 4 Results'!A2:A534,"c1",'All Group 4 Results'!C2:C534,"I3"),0)</f>
      </c>
      <c r="D42">
        <f>IFERROR(AVERAGEIFS('All Group 4 Results'!H2:H534,'All Group 4 Results'!A2:A534,"c1",'All Group 4 Results'!C2:C534,"I3"),0)</f>
      </c>
      <c r="E42">
        <f>IFERROR(AVERAGEIFS('All Group 4 Results'!I2:I534,'All Group 4 Results'!A2:A534,"c1",'All Group 4 Results'!C2:C534,"I3"),0)</f>
      </c>
    </row>
    <row r="43" spans="1:5" x14ac:dyDescent="0.25">
      <c r="A43" s="1" t="s">
        <v>8</v>
      </c>
      <c r="B43">
        <f>IFERROR(AVERAGEIFS('All Group 4 Results'!F2:F534,'All Group 4 Results'!A2:A534,"c1",'All Group 4 Results'!C2:C534,"NN"),0)</f>
      </c>
      <c r="C43">
        <f>IFERROR(AVERAGEIFS('All Group 4 Results'!G2:G534,'All Group 4 Results'!A2:A534,"c1",'All Group 4 Results'!C2:C534,"NN"),0)</f>
      </c>
      <c r="D43">
        <f>IFERROR(AVERAGEIFS('All Group 4 Results'!H2:H534,'All Group 4 Results'!A2:A534,"c1",'All Group 4 Results'!C2:C534,"NN"),0)</f>
      </c>
      <c r="E43">
        <f>IFERROR(AVERAGEIFS('All Group 4 Results'!I2:I534,'All Group 4 Results'!A2:A534,"c1",'All Group 4 Results'!C2:C534,"NN"),0)</f>
      </c>
    </row>
    <row r="44" spans="1:5" x14ac:dyDescent="0.25">
      <c r="A44" s="1" t="s">
        <v>9</v>
      </c>
      <c r="B44">
        <f>IFERROR(AVERAGEIFS('All Group 4 Results'!F2:F534,'All Group 4 Results'!A2:A534,"c1",'All Group 4 Results'!C2:C534,"S"),0)</f>
      </c>
      <c r="C44">
        <f>IFERROR(AVERAGEIFS('All Group 4 Results'!G2:G534,'All Group 4 Results'!A2:A534,"c1",'All Group 4 Results'!C2:C534,"S"),0)</f>
      </c>
      <c r="D44">
        <f>IFERROR(AVERAGEIFS('All Group 4 Results'!H2:H534,'All Group 4 Results'!A2:A534,"c1",'All Group 4 Results'!C2:C534,"S"),0)</f>
      </c>
      <c r="E44">
        <f>IFERROR(AVERAGEIFS('All Group 4 Results'!I2:I534,'All Group 4 Results'!A2:A534,"c1",'All Group 4 Results'!C2:C534,"S"),0)</f>
      </c>
    </row>
    <row r="45" spans="1:5" x14ac:dyDescent="0.25">
      <c r="A45" s="1"/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IFERROR(AVERAGEIFS('All Group 4 Results'!F2:F534,'All Group 4 Results'!A2:A534,"rc2",'All Group 4 Results'!C2:C534,"SAV"),0)</f>
      </c>
      <c r="C47">
        <f>IFERROR(AVERAGEIFS('All Group 4 Results'!G2:G534,'All Group 4 Results'!A2:A534,"rc2",'All Group 4 Results'!C2:C534,"SAV"),0)</f>
      </c>
      <c r="D47">
        <f>IFERROR(AVERAGEIFS('All Group 4 Results'!H2:H534,'All Group 4 Results'!A2:A534,"rc2",'All Group 4 Results'!C2:C534,"SAV"),0)</f>
      </c>
      <c r="E47">
        <f>IFERROR(AVERAGEIFS('All Group 4 Results'!I2:I534,'All Group 4 Results'!A2:A534,"rc2",'All Group 4 Results'!C2:C534,"SAV"),0)</f>
      </c>
    </row>
    <row r="48" spans="1:5" x14ac:dyDescent="0.25">
      <c r="A48" s="1" t="s">
        <v>16</v>
      </c>
      <c r="B48">
        <f>IFERROR(AVERAGEIFS('All Group 4 Results'!F2:F534,'All Group 4 Results'!A2:A534,"rc2",'All Group 4 Results'!C2:C534,"SWT"),0)</f>
      </c>
      <c r="C48">
        <f>IFERROR(AVERAGEIFS('All Group 4 Results'!G2:G534,'All Group 4 Results'!A2:A534,"rc2",'All Group 4 Results'!C2:C534,"SWT"),0)</f>
      </c>
      <c r="D48">
        <f>IFERROR(AVERAGEIFS('All Group 4 Results'!H2:H534,'All Group 4 Results'!A2:A534,"rc2",'All Group 4 Results'!C2:C534,"SWT"),0)</f>
      </c>
      <c r="E48">
        <f>IFERROR(AVERAGEIFS('All Group 4 Results'!I2:I534,'All Group 4 Results'!A2:A534,"rc2",'All Group 4 Results'!C2:C534,"SWT"),0)</f>
      </c>
    </row>
    <row r="49" spans="1:5" x14ac:dyDescent="0.25">
      <c r="A49" s="1" t="s">
        <v>5</v>
      </c>
      <c r="B49">
        <f>IFERROR(AVERAGEIFS('All Group 4 Results'!F2:F534,'All Group 4 Results'!A2:A534,"rc2",'All Group 4 Results'!C2:C534,"I1"),0)</f>
      </c>
      <c r="C49">
        <f>IFERROR(AVERAGEIFS('All Group 4 Results'!G2:G534,'All Group 4 Results'!A2:A534,"rc2",'All Group 4 Results'!C2:C534,"I1"),0)</f>
      </c>
      <c r="D49">
        <f>IFERROR(AVERAGEIFS('All Group 4 Results'!H2:H534,'All Group 4 Results'!A2:A534,"rc2",'All Group 4 Results'!C2:C534,"I1"),0)</f>
      </c>
      <c r="E49">
        <f>IFERROR(AVERAGEIFS('All Group 4 Results'!I2:I534,'All Group 4 Results'!A2:A534,"rc2",'All Group 4 Results'!C2:C534,"I1"),0)</f>
      </c>
    </row>
    <row r="50" spans="1:5" x14ac:dyDescent="0.25">
      <c r="A50" s="1" t="s">
        <v>6</v>
      </c>
      <c r="B50">
        <f>IFERROR(AVERAGEIFS('All Group 4 Results'!F2:F534,'All Group 4 Results'!A2:A534,"rc2",'All Group 4 Results'!C2:C534,"I2"),0)</f>
      </c>
      <c r="C50">
        <f>IFERROR(AVERAGEIFS('All Group 4 Results'!G2:G534,'All Group 4 Results'!A2:A534,"rc2",'All Group 4 Results'!C2:C534,"I2"),0)</f>
      </c>
      <c r="D50">
        <f>IFERROR(AVERAGEIFS('All Group 4 Results'!H2:H534,'All Group 4 Results'!A2:A534,"rc2",'All Group 4 Results'!C2:C534,"I2"),0)</f>
      </c>
      <c r="E50">
        <f>IFERROR(AVERAGEIFS('All Group 4 Results'!I2:I534,'All Group 4 Results'!A2:A534,"rc2",'All Group 4 Results'!C2:C534,"I2"),0)</f>
      </c>
    </row>
    <row r="51" spans="1:5" x14ac:dyDescent="0.25">
      <c r="A51" s="1" t="s">
        <v>7</v>
      </c>
      <c r="B51">
        <f>IFERROR(AVERAGEIFS('All Group 4 Results'!F2:F534,'All Group 4 Results'!A2:A534,"rc2",'All Group 4 Results'!C2:C534,"I3"),0)</f>
      </c>
      <c r="C51">
        <f>IFERROR(AVERAGEIFS('All Group 4 Results'!G2:G534,'All Group 4 Results'!A2:A534,"rc2",'All Group 4 Results'!C2:C534,"I3"),0)</f>
      </c>
      <c r="D51">
        <f>IFERROR(AVERAGEIFS('All Group 4 Results'!H2:H534,'All Group 4 Results'!A2:A534,"rc2",'All Group 4 Results'!C2:C534,"I3"),0)</f>
      </c>
      <c r="E51">
        <f>IFERROR(AVERAGEIFS('All Group 4 Results'!I2:I534,'All Group 4 Results'!A2:A534,"rc2",'All Group 4 Results'!C2:C534,"I3"),0)</f>
      </c>
    </row>
    <row r="52" spans="1:5" x14ac:dyDescent="0.25">
      <c r="A52" s="1" t="s">
        <v>8</v>
      </c>
      <c r="B52">
        <f>IFERROR(AVERAGEIFS('All Group 4 Results'!F2:F534,'All Group 4 Results'!A2:A534,"rc2",'All Group 4 Results'!C2:C534,"NN"),0)</f>
      </c>
      <c r="C52">
        <f>IFERROR(AVERAGEIFS('All Group 4 Results'!G2:G534,'All Group 4 Results'!A2:A534,"rc2",'All Group 4 Results'!C2:C534,"NN"),0)</f>
      </c>
      <c r="D52">
        <f>IFERROR(AVERAGEIFS('All Group 4 Results'!H2:H534,'All Group 4 Results'!A2:A534,"rc2",'All Group 4 Results'!C2:C534,"NN"),0)</f>
      </c>
      <c r="E52">
        <f>IFERROR(AVERAGEIFS('All Group 4 Results'!I2:I534,'All Group 4 Results'!A2:A534,"rc2",'All Group 4 Results'!C2:C534,"NN"),0)</f>
      </c>
    </row>
    <row r="53" spans="1:5" x14ac:dyDescent="0.25">
      <c r="A53" s="1" t="s">
        <v>9</v>
      </c>
      <c r="B53">
        <f>IFERROR(AVERAGEIFS('All Group 4 Results'!F2:F534,'All Group 4 Results'!A2:A534,"rc2",'All Group 4 Results'!C2:C534,"S"),0)</f>
      </c>
      <c r="C53">
        <f>IFERROR(AVERAGEIFS('All Group 4 Results'!G2:G534,'All Group 4 Results'!A2:A534,"rc2",'All Group 4 Results'!C2:C534,"S"),0)</f>
      </c>
      <c r="D53">
        <f>IFERROR(AVERAGEIFS('All Group 4 Results'!H2:H534,'All Group 4 Results'!A2:A534,"rc2",'All Group 4 Results'!C2:C534,"S"),0)</f>
      </c>
      <c r="E53">
        <f>IFERROR(AVERAGEIFS('All Group 4 Results'!I2:I534,'All Group 4 Results'!A2:A534,"rc2",'All Group 4 Results'!C2:C534,"S"),0)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I23" sqref="I23"/>
    </sheetView>
  </sheetViews>
  <sheetFormatPr defaultRowHeight="15" x14ac:dyDescent="0.25"/>
  <cols>
    <col min="3" max="3" bestFit="true" customWidth="true" width="11.28515625" collapsed="true"/>
    <col min="6" max="6" bestFit="true" customWidth="true" width="11.28515625" collapsed="true"/>
    <col min="8" max="8" customWidth="true" width="10.28515625" collapsed="true"/>
  </cols>
  <sheetData>
    <row r="1" spans="1:8" x14ac:dyDescent="0.25">
      <c r="A1" s="11" t="s">
        <v>17</v>
      </c>
      <c r="B1" s="10" t="s">
        <v>81</v>
      </c>
      <c r="C1" s="10"/>
      <c r="D1" s="10"/>
      <c r="E1" s="10" t="s">
        <v>82</v>
      </c>
      <c r="F1" s="10"/>
      <c r="G1" s="10"/>
      <c r="H1" s="12" t="s">
        <v>84</v>
      </c>
    </row>
    <row r="2" spans="1:8" x14ac:dyDescent="0.25">
      <c r="A2" s="11"/>
      <c r="B2" s="1" t="s">
        <v>2</v>
      </c>
      <c r="C2" s="1" t="s">
        <v>85</v>
      </c>
      <c r="D2" s="1" t="s">
        <v>83</v>
      </c>
      <c r="E2" s="1" t="s">
        <v>2</v>
      </c>
      <c r="F2" s="1" t="s">
        <v>85</v>
      </c>
      <c r="G2" s="1" t="s">
        <v>83</v>
      </c>
      <c r="H2" s="13" t="e">
        <f t="shared" ref="H2" si="0">(B2-E2)/B2</f>
        <v>#VALUE!</v>
      </c>
    </row>
    <row r="3" spans="1:8" x14ac:dyDescent="0.25">
      <c r="A3" s="2" t="s">
        <v>26</v>
      </c>
      <c r="B3" s="2">
        <v>1645.79</v>
      </c>
      <c r="C3" s="2">
        <v>19</v>
      </c>
      <c r="D3" s="2" t="s">
        <v>86</v>
      </c>
      <c r="E3">
        <f>MIN(IF('All Group 4 Results'!B2:B534=A3,'All Group 4 Results'!G2:G534))</f>
      </c>
      <c r="F3">
        <f>MIN(IF('All Group 4 Results'!B2:B534=A3,'All Group 4 Results'!I2:I534))</f>
      </c>
      <c r="G3">
        <f>MIN(IF('All Group 4 Results'!B2:B534=A3,'All Group 4 Results'!C2:C534))</f>
      </c>
      <c r="H3">
        <f>(B3-E3)/B3</f>
      </c>
    </row>
    <row r="4" spans="1:8" x14ac:dyDescent="0.25">
      <c r="A4" s="2" t="s">
        <v>27</v>
      </c>
      <c r="B4">
        <v>1486.12</v>
      </c>
      <c r="C4">
        <v>17</v>
      </c>
      <c r="D4" t="s">
        <v>87</v>
      </c>
      <c r="E4">
        <f>MIN(IF('All Group 4 Results'!B2:B534=A4,'All Group 4 Results'!G2:G534))</f>
      </c>
      <c r="F4">
        <f>MIN(IF('All Group 4 Results'!B2:B534=A4,'All Group 4 Results'!I2:I534))</f>
      </c>
      <c r="G4">
        <f>MIN(IF('All Group 4 Results'!B2:B534=A4,'All Group 4 Results'!C2:C534))</f>
      </c>
      <c r="H4">
        <f>(B4-E4)/B4</f>
      </c>
    </row>
    <row r="5" spans="1:8" x14ac:dyDescent="0.25">
      <c r="A5" s="2" t="s">
        <v>28</v>
      </c>
      <c r="B5">
        <v>1292.68</v>
      </c>
      <c r="C5">
        <v>13</v>
      </c>
      <c r="D5" t="s">
        <v>88</v>
      </c>
      <c r="E5">
        <f>MIN(IF('All Group 4 Results'!B2:B534=A5,'All Group 4 Results'!G2:G534))</f>
      </c>
      <c r="F5">
        <f>MIN(IF('All Group 4 Results'!B2:B534=A5,'All Group 4 Results'!I2:I534))</f>
      </c>
      <c r="G5">
        <f>MIN(IF('All Group 4 Results'!B2:B534=A5,'All Group 4 Results'!C2:C534))</f>
      </c>
      <c r="H5">
        <f>(B5-E5)/B5</f>
      </c>
    </row>
    <row r="6" spans="1:8" x14ac:dyDescent="0.25">
      <c r="A6" s="2" t="s">
        <v>29</v>
      </c>
      <c r="B6">
        <v>1007.24</v>
      </c>
      <c r="C6">
        <v>9</v>
      </c>
      <c r="D6" t="s">
        <v>89</v>
      </c>
      <c r="E6">
        <f>MIN(IF('All Group 4 Results'!B2:B534=A6,'All Group 4 Results'!G2:G534))</f>
      </c>
      <c r="F6">
        <f>MIN(IF('All Group 4 Results'!B2:B534=A6,'All Group 4 Results'!I2:I534))</f>
      </c>
      <c r="G6">
        <f>MIN(IF('All Group 4 Results'!B2:B534=A6,'All Group 4 Results'!C2:C534))</f>
      </c>
      <c r="H6">
        <f>(B6-E6)/B6</f>
      </c>
    </row>
    <row r="7" spans="1:8" x14ac:dyDescent="0.25">
      <c r="A7" s="2" t="s">
        <v>30</v>
      </c>
      <c r="B7">
        <v>1377.11</v>
      </c>
      <c r="C7">
        <v>14</v>
      </c>
      <c r="D7" t="s">
        <v>87</v>
      </c>
      <c r="E7">
        <f>MIN(IF('All Group 4 Results'!B2:B534=A7,'All Group 4 Results'!G2:G534))</f>
      </c>
      <c r="F7">
        <f>MIN(IF('All Group 4 Results'!B2:B534=A7,'All Group 4 Results'!I2:I534))</f>
      </c>
      <c r="G7">
        <f>MIN(IF('All Group 4 Results'!B2:B534=A7,'All Group 4 Results'!C2:C534))</f>
      </c>
      <c r="H7">
        <f>(B7-E7)/B7</f>
      </c>
    </row>
    <row r="8" spans="1:8" x14ac:dyDescent="0.25">
      <c r="A8" s="2" t="s">
        <v>31</v>
      </c>
      <c r="B8">
        <v>1251.98</v>
      </c>
      <c r="C8">
        <v>12</v>
      </c>
      <c r="D8" t="s">
        <v>89</v>
      </c>
      <c r="E8">
        <f>MIN(IF('All Group 4 Results'!B2:B534=A8,'All Group 4 Results'!G2:G534))</f>
      </c>
      <c r="F8">
        <f>MIN(IF('All Group 4 Results'!B2:B534=A8,'All Group 4 Results'!I2:I534))</f>
      </c>
      <c r="G8">
        <f>MIN(IF('All Group 4 Results'!B2:B534=A8,'All Group 4 Results'!C2:C534))</f>
      </c>
      <c r="H8">
        <f>(B8-E8)/B8</f>
      </c>
    </row>
    <row r="9" spans="1:8" x14ac:dyDescent="0.25">
      <c r="A9" s="2" t="s">
        <v>32</v>
      </c>
      <c r="B9">
        <v>1104.6600000000001</v>
      </c>
      <c r="C9">
        <v>10</v>
      </c>
      <c r="D9" t="s">
        <v>90</v>
      </c>
      <c r="E9">
        <f>MIN(IF('All Group 4 Results'!B2:B534=A9,'All Group 4 Results'!G2:G534))</f>
      </c>
      <c r="F9">
        <f>MIN(IF('All Group 4 Results'!B2:B534=A9,'All Group 4 Results'!I2:I534))</f>
      </c>
      <c r="G9">
        <f>MIN(IF('All Group 4 Results'!B2:B534=A9,'All Group 4 Results'!C2:C534))</f>
      </c>
      <c r="H9">
        <f>(B9-E9)/B9</f>
      </c>
    </row>
    <row r="10" spans="1:8" x14ac:dyDescent="0.25">
      <c r="A10" s="2" t="s">
        <v>33</v>
      </c>
      <c r="B10">
        <v>960.88</v>
      </c>
      <c r="C10">
        <v>9</v>
      </c>
      <c r="D10" t="s">
        <v>91</v>
      </c>
      <c r="E10">
        <f>MIN(IF('All Group 4 Results'!B2:B534=A10,'All Group 4 Results'!G2:G534))</f>
      </c>
      <c r="F10">
        <f>MIN(IF('All Group 4 Results'!B2:B534=A10,'All Group 4 Results'!I2:I534))</f>
      </c>
      <c r="G10">
        <f>MIN(IF('All Group 4 Results'!B2:B534=A10,'All Group 4 Results'!C2:C534))</f>
      </c>
      <c r="H10">
        <f>(B10-E10)/B10</f>
      </c>
    </row>
    <row r="11" spans="1:8" x14ac:dyDescent="0.25">
      <c r="A11" s="2" t="s">
        <v>34</v>
      </c>
      <c r="B11">
        <v>1194.73</v>
      </c>
      <c r="C11">
        <v>11</v>
      </c>
      <c r="D11" t="s">
        <v>92</v>
      </c>
      <c r="E11">
        <f>MIN(IF('All Group 4 Results'!B2:B534=A11,'All Group 4 Results'!G2:G534))</f>
      </c>
      <c r="F11">
        <f>MIN(IF('All Group 4 Results'!B2:B534=A11,'All Group 4 Results'!I2:I534))</f>
      </c>
      <c r="G11">
        <f>MIN(IF('All Group 4 Results'!B2:B534=A11,'All Group 4 Results'!C2:C534))</f>
      </c>
      <c r="H11">
        <f>(B11-E11)/B11</f>
      </c>
    </row>
    <row r="12" spans="1:8" x14ac:dyDescent="0.25">
      <c r="A12" s="2" t="s">
        <v>35</v>
      </c>
      <c r="B12" s="2">
        <v>1118.5899999999999</v>
      </c>
      <c r="C12" s="2">
        <v>10</v>
      </c>
      <c r="D12" s="2" t="s">
        <v>89</v>
      </c>
      <c r="E12">
        <f>MIN(IF('All Group 4 Results'!B2:B534=A12,'All Group 4 Results'!G2:G534))</f>
      </c>
      <c r="F12">
        <f>MIN(IF('All Group 4 Results'!B2:B534=A12,'All Group 4 Results'!I2:I534))</f>
      </c>
      <c r="G12">
        <f>MIN(IF('All Group 4 Results'!B2:B534=A12,'All Group 4 Results'!C2:C534))</f>
      </c>
      <c r="H12">
        <f>(B12-E12)/B12</f>
      </c>
    </row>
    <row r="13" spans="1:8" x14ac:dyDescent="0.25">
      <c r="A13" s="2" t="s">
        <v>36</v>
      </c>
      <c r="B13">
        <v>1096.72</v>
      </c>
      <c r="C13">
        <v>10</v>
      </c>
      <c r="D13" t="s">
        <v>93</v>
      </c>
      <c r="E13">
        <f>MIN(IF('All Group 4 Results'!B2:B534=A13,'All Group 4 Results'!G2:G534))</f>
      </c>
      <c r="F13">
        <f>MIN(IF('All Group 4 Results'!B2:B534=A13,'All Group 4 Results'!I2:I534))</f>
      </c>
      <c r="G13">
        <f>MIN(IF('All Group 4 Results'!B2:B534=A13,'All Group 4 Results'!C2:C534))</f>
      </c>
      <c r="H13">
        <f>(B13-E13)/B13</f>
      </c>
    </row>
    <row r="14" spans="1:8" x14ac:dyDescent="0.25">
      <c r="A14" s="2" t="s">
        <v>37</v>
      </c>
      <c r="B14">
        <v>982.14</v>
      </c>
      <c r="C14">
        <v>9</v>
      </c>
      <c r="D14" t="s">
        <v>94</v>
      </c>
      <c r="E14">
        <f>MIN(IF('All Group 4 Results'!B2:B534=A14,'All Group 4 Results'!G2:G534))</f>
      </c>
      <c r="F14">
        <f>MIN(IF('All Group 4 Results'!B2:B534=A14,'All Group 4 Results'!I2:I534))</f>
      </c>
      <c r="G14">
        <f>MIN(IF('All Group 4 Results'!B2:B534=A14,'All Group 4 Results'!C2:C534))</f>
      </c>
      <c r="H14">
        <f>(B14-E14)/B14</f>
      </c>
    </row>
    <row r="15" spans="1:8" x14ac:dyDescent="0.25">
      <c r="A15" s="2" t="s">
        <v>38</v>
      </c>
      <c r="B15">
        <v>828.94</v>
      </c>
      <c r="C15">
        <v>10</v>
      </c>
      <c r="D15" t="s">
        <v>87</v>
      </c>
      <c r="E15">
        <f>MIN(IF('All Group 4 Results'!B2:B534=A15,'All Group 4 Results'!G2:G534))</f>
      </c>
      <c r="F15">
        <f>MIN(IF('All Group 4 Results'!B2:B534=A15,'All Group 4 Results'!I2:I534))</f>
      </c>
      <c r="G15">
        <f>MIN(IF('All Group 4 Results'!B2:B534=A15,'All Group 4 Results'!C2:C534))</f>
      </c>
      <c r="H15">
        <f>(B15-E15)/B15</f>
      </c>
    </row>
    <row r="16" spans="1:8" x14ac:dyDescent="0.25">
      <c r="A16" s="2" t="s">
        <v>39</v>
      </c>
      <c r="B16">
        <v>828.94</v>
      </c>
      <c r="C16">
        <v>10</v>
      </c>
      <c r="D16" t="s">
        <v>87</v>
      </c>
      <c r="E16">
        <f>MIN(IF('All Group 4 Results'!B2:B534=A16,'All Group 4 Results'!G2:G534))</f>
      </c>
      <c r="F16">
        <f>MIN(IF('All Group 4 Results'!B2:B534=A16,'All Group 4 Results'!I2:I534))</f>
      </c>
      <c r="G16">
        <f>MIN(IF('All Group 4 Results'!B2:B534=A16,'All Group 4 Results'!C2:C534))</f>
      </c>
      <c r="H16">
        <f>(B16-E16)/B16</f>
      </c>
    </row>
    <row r="17" spans="1:8" x14ac:dyDescent="0.25">
      <c r="A17" s="2" t="s">
        <v>41</v>
      </c>
      <c r="B17">
        <v>828.06</v>
      </c>
      <c r="C17">
        <v>10</v>
      </c>
      <c r="D17" t="s">
        <v>87</v>
      </c>
      <c r="E17">
        <f>MIN(IF('All Group 4 Results'!B2:B534=A17,'All Group 4 Results'!G2:G534))</f>
      </c>
      <c r="F17">
        <f>MIN(IF('All Group 4 Results'!B2:B534=A17,'All Group 4 Results'!I2:I534))</f>
      </c>
      <c r="G17">
        <f>MIN(IF('All Group 4 Results'!B2:B534=A17,'All Group 4 Results'!C2:C534))</f>
      </c>
      <c r="H17">
        <f>(B17-E17)/B17</f>
      </c>
    </row>
    <row r="18" spans="1:8" x14ac:dyDescent="0.25">
      <c r="A18" s="2" t="s">
        <v>42</v>
      </c>
      <c r="B18">
        <v>824.78</v>
      </c>
      <c r="C18">
        <v>10</v>
      </c>
      <c r="D18" t="s">
        <v>87</v>
      </c>
      <c r="E18">
        <f>MIN(IF('All Group 4 Results'!B2:B534=A18,'All Group 4 Results'!G2:G534))</f>
      </c>
      <c r="F18">
        <f>MIN(IF('All Group 4 Results'!B2:B534=A18,'All Group 4 Results'!I2:I534))</f>
      </c>
      <c r="G18">
        <f>MIN(IF('All Group 4 Results'!B2:B534=A18,'All Group 4 Results'!C2:C534))</f>
      </c>
      <c r="H18">
        <f>(B18-E18)/B18</f>
      </c>
    </row>
    <row r="19" spans="1:8" x14ac:dyDescent="0.25">
      <c r="A19" s="2" t="s">
        <v>40</v>
      </c>
      <c r="B19">
        <v>828.94</v>
      </c>
      <c r="C19">
        <v>10</v>
      </c>
      <c r="D19" t="s">
        <v>87</v>
      </c>
      <c r="E19">
        <f>MIN(IF('All Group 4 Results'!B2:B534=A19,'All Group 4 Results'!G2:G534))</f>
      </c>
      <c r="F19">
        <f>MIN(IF('All Group 4 Results'!B2:B534=A19,'All Group 4 Results'!I2:I534))</f>
      </c>
      <c r="G19">
        <f>MIN(IF('All Group 4 Results'!B2:B534=A19,'All Group 4 Results'!C2:C534))</f>
      </c>
      <c r="H19">
        <f>(B19-E19)/B19</f>
      </c>
    </row>
    <row r="20" spans="1:8" x14ac:dyDescent="0.25">
      <c r="A20" s="2" t="s">
        <v>43</v>
      </c>
      <c r="B20">
        <v>828.94</v>
      </c>
      <c r="C20">
        <v>10</v>
      </c>
      <c r="D20" t="s">
        <v>87</v>
      </c>
      <c r="E20">
        <f>MIN(IF('All Group 4 Results'!B2:B534=A20,'All Group 4 Results'!G2:G534))</f>
      </c>
      <c r="F20">
        <f>MIN(IF('All Group 4 Results'!B2:B534=A20,'All Group 4 Results'!I2:I534))</f>
      </c>
      <c r="G20">
        <f>MIN(IF('All Group 4 Results'!B2:B534=A20,'All Group 4 Results'!C2:C534))</f>
      </c>
      <c r="H20">
        <f>(B20-E20)/B20</f>
      </c>
    </row>
    <row r="21" spans="1:8" x14ac:dyDescent="0.25">
      <c r="A21" s="2" t="s">
        <v>44</v>
      </c>
      <c r="B21">
        <v>828.94</v>
      </c>
      <c r="C21">
        <v>10</v>
      </c>
      <c r="D21" t="s">
        <v>87</v>
      </c>
      <c r="E21">
        <f>MIN(IF('All Group 4 Results'!B2:B534=A21,'All Group 4 Results'!G2:G534))</f>
      </c>
      <c r="F21">
        <f>MIN(IF('All Group 4 Results'!B2:B534=A21,'All Group 4 Results'!I2:I534))</f>
      </c>
      <c r="G21">
        <f>MIN(IF('All Group 4 Results'!B2:B534=A21,'All Group 4 Results'!C2:C534))</f>
      </c>
      <c r="H21">
        <f>(B21-E21)/B21</f>
      </c>
    </row>
    <row r="22" spans="1:8" x14ac:dyDescent="0.25">
      <c r="A22" s="2" t="s">
        <v>45</v>
      </c>
      <c r="B22">
        <v>828.94</v>
      </c>
      <c r="C22">
        <v>10</v>
      </c>
      <c r="D22" t="s">
        <v>87</v>
      </c>
      <c r="E22">
        <f>MIN(IF('All Group 4 Results'!B2:B534=A22,'All Group 4 Results'!G2:G534))</f>
      </c>
      <c r="F22">
        <f>MIN(IF('All Group 4 Results'!B2:B534=A22,'All Group 4 Results'!I2:I534))</f>
      </c>
      <c r="G22">
        <f>MIN(IF('All Group 4 Results'!B2:B534=A22,'All Group 4 Results'!C2:C534))</f>
      </c>
      <c r="H22">
        <f>(B22-E22)/B22</f>
      </c>
    </row>
    <row r="23" spans="1:8" x14ac:dyDescent="0.25">
      <c r="A23" s="2" t="s">
        <v>46</v>
      </c>
      <c r="B23">
        <v>828.94</v>
      </c>
      <c r="C23">
        <v>10</v>
      </c>
      <c r="D23" t="s">
        <v>87</v>
      </c>
      <c r="E23">
        <f>MIN(IF('All Group 4 Results'!B2:B534=A23,'All Group 4 Results'!G2:G534))</f>
      </c>
      <c r="F23">
        <f>MIN(IF('All Group 4 Results'!B2:B534=A23,'All Group 4 Results'!I2:I534))</f>
      </c>
      <c r="G23">
        <f>MIN(IF('All Group 4 Results'!B2:B534=A23,'All Group 4 Results'!C2:C534))</f>
      </c>
      <c r="H23">
        <f>(B23-E23)/B23</f>
      </c>
    </row>
    <row r="24" spans="1:8" x14ac:dyDescent="0.25">
      <c r="A24" s="2" t="s">
        <v>25</v>
      </c>
      <c r="B24">
        <v>1696.94</v>
      </c>
      <c r="C24">
        <v>14</v>
      </c>
      <c r="D24" t="s">
        <v>95</v>
      </c>
      <c r="E24">
        <f>MIN(IF('All Group 4 Results'!B2:B534=A24,'All Group 4 Results'!G2:G534))</f>
      </c>
      <c r="F24">
        <f>MIN(IF('All Group 4 Results'!B2:B534=A24,'All Group 4 Results'!I2:I534))</f>
      </c>
      <c r="G24">
        <f>MIN(IF('All Group 4 Results'!B2:B534=A24,'All Group 4 Results'!C2:C534))</f>
      </c>
      <c r="H24">
        <f>(B24-E24)/B24</f>
      </c>
    </row>
    <row r="25" spans="1:8" x14ac:dyDescent="0.25">
      <c r="A25" s="2" t="s">
        <v>47</v>
      </c>
      <c r="B25">
        <v>1554.75</v>
      </c>
      <c r="C25">
        <v>12</v>
      </c>
      <c r="D25" t="s">
        <v>95</v>
      </c>
      <c r="E25">
        <f>MIN(IF('All Group 4 Results'!B2:B534=A25,'All Group 4 Results'!G2:G534))</f>
      </c>
      <c r="F25">
        <f>MIN(IF('All Group 4 Results'!B2:B534=A25,'All Group 4 Results'!I2:I534))</f>
      </c>
      <c r="G25">
        <f>MIN(IF('All Group 4 Results'!B2:B534=A25,'All Group 4 Results'!C2:C534))</f>
      </c>
      <c r="H25">
        <f>(B25-E25)/B25</f>
      </c>
    </row>
    <row r="26" spans="1:8" x14ac:dyDescent="0.25">
      <c r="A26" s="2" t="s">
        <v>48</v>
      </c>
      <c r="B26">
        <v>1261.67</v>
      </c>
      <c r="C26">
        <v>11</v>
      </c>
      <c r="D26" t="s">
        <v>96</v>
      </c>
      <c r="E26">
        <f>MIN(IF('All Group 4 Results'!B2:B534=A26,'All Group 4 Results'!G2:G534))</f>
      </c>
      <c r="F26">
        <f>MIN(IF('All Group 4 Results'!B2:B534=A26,'All Group 4 Results'!I2:I534))</f>
      </c>
      <c r="G26">
        <f>MIN(IF('All Group 4 Results'!B2:B534=A26,'All Group 4 Results'!C2:C534))</f>
      </c>
      <c r="H26">
        <f>(B26-E26)/B26</f>
      </c>
    </row>
    <row r="27" spans="1:8" x14ac:dyDescent="0.25">
      <c r="A27" s="2" t="s">
        <v>49</v>
      </c>
      <c r="B27">
        <v>1135.48</v>
      </c>
      <c r="C27">
        <v>10</v>
      </c>
      <c r="D27" t="s">
        <v>97</v>
      </c>
      <c r="E27">
        <f>MIN(IF('All Group 4 Results'!B2:B534=A27,'All Group 4 Results'!G2:G534))</f>
      </c>
      <c r="F27">
        <f>MIN(IF('All Group 4 Results'!B2:B534=A27,'All Group 4 Results'!I2:I534))</f>
      </c>
      <c r="G27">
        <f>MIN(IF('All Group 4 Results'!B2:B534=A27,'All Group 4 Results'!C2:C534))</f>
      </c>
      <c r="H27">
        <f>(B27-E27)/B27</f>
      </c>
    </row>
    <row r="28" spans="1:8" x14ac:dyDescent="0.25">
      <c r="A28" s="2" t="s">
        <v>50</v>
      </c>
      <c r="B28">
        <v>1629.44</v>
      </c>
      <c r="C28">
        <v>13</v>
      </c>
      <c r="D28" t="s">
        <v>91</v>
      </c>
      <c r="E28">
        <f>MIN(IF('All Group 4 Results'!B2:B534=A28,'All Group 4 Results'!G2:G534))</f>
      </c>
      <c r="F28">
        <f>MIN(IF('All Group 4 Results'!B2:B534=A28,'All Group 4 Results'!I2:I534))</f>
      </c>
      <c r="G28">
        <f>MIN(IF('All Group 4 Results'!B2:B534=A28,'All Group 4 Results'!C2:C534))</f>
      </c>
      <c r="H28">
        <f>(B28-E28)/B28</f>
      </c>
    </row>
    <row r="29" spans="1:8" x14ac:dyDescent="0.25">
      <c r="A29" s="2" t="s">
        <v>51</v>
      </c>
      <c r="B29">
        <v>1424.73</v>
      </c>
      <c r="C29">
        <v>11</v>
      </c>
      <c r="D29" t="s">
        <v>91</v>
      </c>
      <c r="E29">
        <f>MIN(IF('All Group 4 Results'!B2:B534=A29,'All Group 4 Results'!G2:G534))</f>
      </c>
      <c r="F29">
        <f>MIN(IF('All Group 4 Results'!B2:B534=A29,'All Group 4 Results'!I2:I534))</f>
      </c>
      <c r="G29">
        <f>MIN(IF('All Group 4 Results'!B2:B534=A29,'All Group 4 Results'!C2:C534))</f>
      </c>
      <c r="H29">
        <f>(B29-E29)/B29</f>
      </c>
    </row>
    <row r="30" spans="1:8" x14ac:dyDescent="0.25">
      <c r="A30" s="2" t="s">
        <v>52</v>
      </c>
      <c r="B30" s="2">
        <v>1230.48</v>
      </c>
      <c r="C30" s="2">
        <v>11</v>
      </c>
      <c r="D30" s="2" t="s">
        <v>90</v>
      </c>
      <c r="E30">
        <f>MIN(IF('All Group 4 Results'!B2:B534=A30,'All Group 4 Results'!G2:G534))</f>
      </c>
      <c r="F30">
        <f>MIN(IF('All Group 4 Results'!B2:B534=A30,'All Group 4 Results'!I2:I534))</f>
      </c>
      <c r="G30">
        <f>MIN(IF('All Group 4 Results'!B2:B534=A30,'All Group 4 Results'!C2:C534))</f>
      </c>
      <c r="H30">
        <f>(B30-E30)/B30</f>
      </c>
    </row>
    <row r="31" spans="1:8" x14ac:dyDescent="0.25">
      <c r="A31" s="2" t="s">
        <v>53</v>
      </c>
      <c r="B31">
        <v>1139.82</v>
      </c>
      <c r="C31">
        <v>10</v>
      </c>
      <c r="D31" t="s">
        <v>95</v>
      </c>
      <c r="E31">
        <f>MIN(IF('All Group 4 Results'!B2:B534=A31,'All Group 4 Results'!G2:G534))</f>
      </c>
      <c r="F31">
        <f>MIN(IF('All Group 4 Results'!B2:B534=A31,'All Group 4 Results'!I2:I534))</f>
      </c>
      <c r="G31">
        <f>MIN(IF('All Group 4 Results'!B2:B534=A31,'All Group 4 Results'!C2:C534))</f>
      </c>
      <c r="H31">
        <f>(B31-E31)/B31</f>
      </c>
    </row>
    <row r="32" spans="1:8" x14ac:dyDescent="0.25">
      <c r="A32" s="2" t="s">
        <v>54</v>
      </c>
      <c r="B32">
        <v>1252.3699999999999</v>
      </c>
      <c r="C32">
        <v>4</v>
      </c>
      <c r="D32" t="s">
        <v>92</v>
      </c>
      <c r="E32">
        <f>MIN(IF('All Group 4 Results'!B2:B534=A32,'All Group 4 Results'!G2:G534))</f>
      </c>
      <c r="F32">
        <f>MIN(IF('All Group 4 Results'!B2:B534=A32,'All Group 4 Results'!I2:I534))</f>
      </c>
      <c r="G32">
        <f>MIN(IF('All Group 4 Results'!B2:B534=A32,'All Group 4 Results'!C2:C534))</f>
      </c>
      <c r="H32">
        <f>(B32-E32)/B32</f>
      </c>
    </row>
    <row r="33" spans="1:8" x14ac:dyDescent="0.25">
      <c r="A33" s="2" t="s">
        <v>55</v>
      </c>
      <c r="B33">
        <v>1191.7</v>
      </c>
      <c r="C33">
        <v>3</v>
      </c>
      <c r="D33" t="s">
        <v>93</v>
      </c>
      <c r="E33">
        <f>MIN(IF('All Group 4 Results'!B2:B534=A33,'All Group 4 Results'!G2:G534))</f>
      </c>
      <c r="F33">
        <f>MIN(IF('All Group 4 Results'!B2:B534=A33,'All Group 4 Results'!I2:I534))</f>
      </c>
      <c r="G33">
        <f>MIN(IF('All Group 4 Results'!B2:B534=A33,'All Group 4 Results'!C2:C534))</f>
      </c>
      <c r="H33">
        <f>(B33-E33)/B33</f>
      </c>
    </row>
    <row r="34" spans="1:8" x14ac:dyDescent="0.25">
      <c r="A34" s="2" t="s">
        <v>56</v>
      </c>
      <c r="B34">
        <v>939.54</v>
      </c>
      <c r="C34">
        <v>3</v>
      </c>
      <c r="D34" t="s">
        <v>89</v>
      </c>
      <c r="E34">
        <f>MIN(IF('All Group 4 Results'!B2:B534=A34,'All Group 4 Results'!G2:G534))</f>
      </c>
      <c r="F34">
        <f>MIN(IF('All Group 4 Results'!B2:B534=A34,'All Group 4 Results'!I2:I534))</f>
      </c>
      <c r="G34">
        <f>MIN(IF('All Group 4 Results'!B2:B534=A34,'All Group 4 Results'!C2:C534))</f>
      </c>
      <c r="H34">
        <f>(B34-E34)/B34</f>
      </c>
    </row>
    <row r="35" spans="1:8" x14ac:dyDescent="0.25">
      <c r="A35" s="2" t="s">
        <v>57</v>
      </c>
      <c r="B35">
        <v>825.52</v>
      </c>
      <c r="C35">
        <v>2</v>
      </c>
      <c r="D35" t="s">
        <v>98</v>
      </c>
      <c r="E35">
        <f>MIN(IF('All Group 4 Results'!B2:B534=A35,'All Group 4 Results'!G2:G534))</f>
      </c>
      <c r="F35">
        <f>MIN(IF('All Group 4 Results'!B2:B534=A35,'All Group 4 Results'!I2:I534))</f>
      </c>
      <c r="G35">
        <f>MIN(IF('All Group 4 Results'!B2:B534=A35,'All Group 4 Results'!C2:C534))</f>
      </c>
      <c r="H35">
        <f>(B35-E35)/B35</f>
      </c>
    </row>
    <row r="36" spans="1:8" x14ac:dyDescent="0.25">
      <c r="A36" s="2" t="s">
        <v>58</v>
      </c>
      <c r="B36">
        <v>994.42</v>
      </c>
      <c r="C36">
        <v>3</v>
      </c>
      <c r="D36" t="s">
        <v>93</v>
      </c>
      <c r="E36">
        <f>MIN(IF('All Group 4 Results'!B2:B534=A36,'All Group 4 Results'!G2:G534))</f>
      </c>
      <c r="F36">
        <f>MIN(IF('All Group 4 Results'!B2:B534=A36,'All Group 4 Results'!I2:I534))</f>
      </c>
      <c r="G36">
        <f>MIN(IF('All Group 4 Results'!B2:B534=A36,'All Group 4 Results'!C2:C534))</f>
      </c>
      <c r="H36">
        <f>(B36-E36)/B36</f>
      </c>
    </row>
    <row r="37" spans="1:8" x14ac:dyDescent="0.25">
      <c r="A37" s="2" t="s">
        <v>59</v>
      </c>
      <c r="B37">
        <v>906.14</v>
      </c>
      <c r="C37">
        <v>3</v>
      </c>
      <c r="D37" t="s">
        <v>99</v>
      </c>
      <c r="E37">
        <f>MIN(IF('All Group 4 Results'!B2:B534=A37,'All Group 4 Results'!G2:G534))</f>
      </c>
      <c r="F37">
        <f>MIN(IF('All Group 4 Results'!B2:B534=A37,'All Group 4 Results'!I2:I534))</f>
      </c>
      <c r="G37">
        <f>MIN(IF('All Group 4 Results'!B2:B534=A37,'All Group 4 Results'!C2:C534))</f>
      </c>
      <c r="H37">
        <f>(B37-E37)/B37</f>
      </c>
    </row>
    <row r="38" spans="1:8" x14ac:dyDescent="0.25">
      <c r="A38" s="2" t="s">
        <v>60</v>
      </c>
      <c r="B38">
        <v>893.33</v>
      </c>
      <c r="C38">
        <v>2</v>
      </c>
      <c r="D38" t="s">
        <v>98</v>
      </c>
      <c r="E38">
        <f>MIN(IF('All Group 4 Results'!B2:B534=A38,'All Group 4 Results'!G2:G534))</f>
      </c>
      <c r="F38">
        <f>MIN(IF('All Group 4 Results'!B2:B534=A38,'All Group 4 Results'!I2:I534))</f>
      </c>
      <c r="G38">
        <f>MIN(IF('All Group 4 Results'!B2:B534=A38,'All Group 4 Results'!C2:C534))</f>
      </c>
      <c r="H38">
        <f>(B38-E38)/B38</f>
      </c>
    </row>
    <row r="39" spans="1:8" x14ac:dyDescent="0.25">
      <c r="A39" s="2" t="s">
        <v>61</v>
      </c>
      <c r="B39" s="2">
        <v>726.75</v>
      </c>
      <c r="C39" s="2">
        <v>2</v>
      </c>
      <c r="D39" s="2" t="s">
        <v>89</v>
      </c>
      <c r="E39">
        <f>MIN(IF('All Group 4 Results'!B2:B534=A39,'All Group 4 Results'!G2:G534))</f>
      </c>
      <c r="F39">
        <f>MIN(IF('All Group 4 Results'!B2:B534=A39,'All Group 4 Results'!I2:I534))</f>
      </c>
      <c r="G39">
        <f>MIN(IF('All Group 4 Results'!B2:B534=A39,'All Group 4 Results'!C2:C534))</f>
      </c>
      <c r="H39">
        <f>(B39-E39)/B39</f>
      </c>
    </row>
    <row r="40" spans="1:8" x14ac:dyDescent="0.25">
      <c r="A40" s="2" t="s">
        <v>62</v>
      </c>
      <c r="B40">
        <v>909.16</v>
      </c>
      <c r="C40">
        <v>3</v>
      </c>
      <c r="D40" t="s">
        <v>86</v>
      </c>
      <c r="E40">
        <f>MIN(IF('All Group 4 Results'!B2:B534=A40,'All Group 4 Results'!G2:G534))</f>
      </c>
      <c r="F40">
        <f>MIN(IF('All Group 4 Results'!B2:B534=A40,'All Group 4 Results'!I2:I534))</f>
      </c>
      <c r="G40">
        <f>MIN(IF('All Group 4 Results'!B2:B534=A40,'All Group 4 Results'!C2:C534))</f>
      </c>
      <c r="H40">
        <f>(B40-E40)/B40</f>
      </c>
    </row>
    <row r="41" spans="1:8" x14ac:dyDescent="0.25">
      <c r="A41" s="2" t="s">
        <v>63</v>
      </c>
      <c r="B41">
        <v>939.34</v>
      </c>
      <c r="C41">
        <v>3</v>
      </c>
      <c r="D41" t="s">
        <v>89</v>
      </c>
      <c r="E41">
        <f>MIN(IF('All Group 4 Results'!B2:B534=A41,'All Group 4 Results'!G2:G534))</f>
      </c>
      <c r="F41">
        <f>MIN(IF('All Group 4 Results'!B2:B534=A41,'All Group 4 Results'!I2:I534))</f>
      </c>
      <c r="G41">
        <f>MIN(IF('All Group 4 Results'!B2:B534=A41,'All Group 4 Results'!C2:C534))</f>
      </c>
      <c r="H41">
        <f>(B41-E41)/B41</f>
      </c>
    </row>
    <row r="42" spans="1:8" x14ac:dyDescent="0.25">
      <c r="A42" s="2" t="s">
        <v>64</v>
      </c>
      <c r="B42">
        <v>892.71</v>
      </c>
      <c r="C42">
        <v>2</v>
      </c>
      <c r="D42" t="s">
        <v>98</v>
      </c>
      <c r="E42">
        <f>MIN(IF('All Group 4 Results'!B2:B534=A42,'All Group 4 Results'!G2:G534))</f>
      </c>
      <c r="F42">
        <f>MIN(IF('All Group 4 Results'!B2:B534=A42,'All Group 4 Results'!I2:I534))</f>
      </c>
      <c r="G42">
        <f>MIN(IF('All Group 4 Results'!B2:B534=A42,'All Group 4 Results'!C2:C534))</f>
      </c>
      <c r="H42">
        <f>(B42-E42)/B42</f>
      </c>
    </row>
    <row r="43" spans="1:8" x14ac:dyDescent="0.25">
      <c r="A43" s="2" t="s">
        <v>65</v>
      </c>
      <c r="B43">
        <v>591.55999999999995</v>
      </c>
      <c r="C43">
        <v>3</v>
      </c>
      <c r="D43" t="s">
        <v>87</v>
      </c>
      <c r="E43">
        <f>MIN(IF('All Group 4 Results'!B2:B534=A43,'All Group 4 Results'!G2:G534))</f>
      </c>
      <c r="F43">
        <f>MIN(IF('All Group 4 Results'!B2:B534=A43,'All Group 4 Results'!I2:I534))</f>
      </c>
      <c r="G43">
        <f>MIN(IF('All Group 4 Results'!B2:B534=A43,'All Group 4 Results'!C2:C534))</f>
      </c>
      <c r="H43">
        <f>(B43-E43)/B43</f>
      </c>
    </row>
    <row r="44" spans="1:8" x14ac:dyDescent="0.25">
      <c r="A44" s="2" t="s">
        <v>66</v>
      </c>
      <c r="B44">
        <v>591.55999999999995</v>
      </c>
      <c r="C44">
        <v>3</v>
      </c>
      <c r="D44" t="s">
        <v>87</v>
      </c>
      <c r="E44">
        <f>MIN(IF('All Group 4 Results'!B2:B534=A44,'All Group 4 Results'!G2:G534))</f>
      </c>
      <c r="F44">
        <f>MIN(IF('All Group 4 Results'!B2:B534=A44,'All Group 4 Results'!I2:I534))</f>
      </c>
      <c r="G44">
        <f>MIN(IF('All Group 4 Results'!B2:B534=A44,'All Group 4 Results'!C2:C534))</f>
      </c>
      <c r="H44">
        <f>(B44-E44)/B44</f>
      </c>
    </row>
    <row r="45" spans="1:8" x14ac:dyDescent="0.25">
      <c r="A45" s="2" t="s">
        <v>67</v>
      </c>
      <c r="B45">
        <v>591.16999999999996</v>
      </c>
      <c r="C45">
        <v>3</v>
      </c>
      <c r="D45" t="s">
        <v>87</v>
      </c>
      <c r="E45">
        <f>MIN(IF('All Group 4 Results'!B2:B534=A45,'All Group 4 Results'!G2:G534))</f>
      </c>
      <c r="F45">
        <f>MIN(IF('All Group 4 Results'!B2:B534=A45,'All Group 4 Results'!I2:I534))</f>
      </c>
      <c r="G45">
        <f>MIN(IF('All Group 4 Results'!B2:B534=A45,'All Group 4 Results'!C2:C534))</f>
      </c>
      <c r="H45">
        <f>(B45-E45)/B45</f>
      </c>
    </row>
    <row r="46" spans="1:8" x14ac:dyDescent="0.25">
      <c r="A46" s="2" t="s">
        <v>68</v>
      </c>
      <c r="B46">
        <v>590.6</v>
      </c>
      <c r="C46">
        <v>3</v>
      </c>
      <c r="D46" t="s">
        <v>87</v>
      </c>
      <c r="E46">
        <f>MIN(IF('All Group 4 Results'!B2:B534=A46,'All Group 4 Results'!G2:G534))</f>
      </c>
      <c r="F46">
        <f>MIN(IF('All Group 4 Results'!B2:B534=A46,'All Group 4 Results'!I2:I534))</f>
      </c>
      <c r="G46">
        <f>MIN(IF('All Group 4 Results'!B2:B534=A46,'All Group 4 Results'!C2:C534))</f>
      </c>
      <c r="H46">
        <f>(B46-E46)/B46</f>
      </c>
    </row>
    <row r="47" spans="1:8" x14ac:dyDescent="0.25">
      <c r="A47" s="2" t="s">
        <v>69</v>
      </c>
      <c r="B47">
        <v>588.88</v>
      </c>
      <c r="C47">
        <v>3</v>
      </c>
      <c r="D47" t="s">
        <v>87</v>
      </c>
      <c r="E47">
        <f>MIN(IF('All Group 4 Results'!B2:B534=A47,'All Group 4 Results'!G2:G534))</f>
      </c>
      <c r="F47">
        <f>MIN(IF('All Group 4 Results'!B2:B534=A47,'All Group 4 Results'!I2:I534))</f>
      </c>
      <c r="G47">
        <f>MIN(IF('All Group 4 Results'!B2:B534=A47,'All Group 4 Results'!C2:C534))</f>
      </c>
      <c r="H47">
        <f>(B47-E47)/B47</f>
      </c>
    </row>
    <row r="48" spans="1:8" x14ac:dyDescent="0.25">
      <c r="A48" s="2" t="s">
        <v>70</v>
      </c>
      <c r="B48" s="2">
        <v>588.49</v>
      </c>
      <c r="C48" s="2">
        <v>3</v>
      </c>
      <c r="D48" s="2" t="s">
        <v>87</v>
      </c>
      <c r="E48">
        <f>MIN(IF('All Group 4 Results'!B2:B534=A48,'All Group 4 Results'!G2:G534))</f>
      </c>
      <c r="F48">
        <f>MIN(IF('All Group 4 Results'!B2:B534=A48,'All Group 4 Results'!I2:I534))</f>
      </c>
      <c r="G48">
        <f>MIN(IF('All Group 4 Results'!B2:B534=A48,'All Group 4 Results'!C2:C534))</f>
      </c>
      <c r="H48">
        <f>(B48-E48)/B48</f>
      </c>
    </row>
    <row r="49" spans="1:8" x14ac:dyDescent="0.25">
      <c r="A49" s="2" t="s">
        <v>71</v>
      </c>
      <c r="B49">
        <v>588.29</v>
      </c>
      <c r="C49">
        <v>3</v>
      </c>
      <c r="D49" t="s">
        <v>87</v>
      </c>
      <c r="E49">
        <f>MIN(IF('All Group 4 Results'!B2:B534=A49,'All Group 4 Results'!G2:G534))</f>
      </c>
      <c r="F49">
        <f>MIN(IF('All Group 4 Results'!B2:B534=A49,'All Group 4 Results'!I2:I534))</f>
      </c>
      <c r="G49">
        <f>MIN(IF('All Group 4 Results'!B2:B534=A49,'All Group 4 Results'!C2:C534))</f>
      </c>
      <c r="H49">
        <f>(B49-E49)/B49</f>
      </c>
    </row>
    <row r="50" spans="1:8" x14ac:dyDescent="0.25">
      <c r="A50" s="2" t="s">
        <v>72</v>
      </c>
      <c r="B50">
        <v>588.32000000000005</v>
      </c>
      <c r="C50">
        <v>3</v>
      </c>
      <c r="D50" t="s">
        <v>87</v>
      </c>
      <c r="E50">
        <f>MIN(IF('All Group 4 Results'!B2:B534=A50,'All Group 4 Results'!G2:G534))</f>
      </c>
      <c r="F50">
        <f>MIN(IF('All Group 4 Results'!B2:B534=A50,'All Group 4 Results'!I2:I534))</f>
      </c>
      <c r="G50">
        <f>MIN(IF('All Group 4 Results'!B2:B534=A50,'All Group 4 Results'!C2:C534))</f>
      </c>
      <c r="H50">
        <f>(B50-E50)/B50</f>
      </c>
    </row>
    <row r="51" spans="1:8" x14ac:dyDescent="0.25">
      <c r="A51" s="2" t="s">
        <v>73</v>
      </c>
      <c r="B51">
        <v>1406.91</v>
      </c>
      <c r="C51">
        <v>4</v>
      </c>
      <c r="D51" t="s">
        <v>89</v>
      </c>
      <c r="E51">
        <f>MIN(IF('All Group 4 Results'!B2:B534=A51,'All Group 4 Results'!G2:G534))</f>
      </c>
      <c r="F51">
        <f>MIN(IF('All Group 4 Results'!B2:B534=A51,'All Group 4 Results'!I2:I534))</f>
      </c>
      <c r="G51">
        <f>MIN(IF('All Group 4 Results'!B2:B534=A51,'All Group 4 Results'!C2:C534))</f>
      </c>
      <c r="H51">
        <f>(B51-E51)/B51</f>
      </c>
    </row>
    <row r="52" spans="1:8" x14ac:dyDescent="0.25">
      <c r="A52" s="2" t="s">
        <v>74</v>
      </c>
      <c r="B52">
        <v>1367.09</v>
      </c>
      <c r="C52">
        <v>3</v>
      </c>
      <c r="D52" t="s">
        <v>100</v>
      </c>
      <c r="E52">
        <f>MIN(IF('All Group 4 Results'!B2:B534=A52,'All Group 4 Results'!G2:G534))</f>
      </c>
      <c r="F52">
        <f>MIN(IF('All Group 4 Results'!B2:B534=A52,'All Group 4 Results'!I2:I534))</f>
      </c>
      <c r="G52">
        <f>MIN(IF('All Group 4 Results'!B2:B534=A52,'All Group 4 Results'!C2:C534))</f>
      </c>
      <c r="H52">
        <f>(B52-E52)/B52</f>
      </c>
    </row>
    <row r="53" spans="1:8" x14ac:dyDescent="0.25">
      <c r="A53" s="2" t="s">
        <v>75</v>
      </c>
      <c r="B53">
        <v>1049.6199999999999</v>
      </c>
      <c r="C53">
        <v>3</v>
      </c>
      <c r="D53" t="s">
        <v>100</v>
      </c>
      <c r="E53">
        <f>MIN(IF('All Group 4 Results'!B2:B534=A53,'All Group 4 Results'!G2:G534))</f>
      </c>
      <c r="F53">
        <f>MIN(IF('All Group 4 Results'!B2:B534=A53,'All Group 4 Results'!I2:I534))</f>
      </c>
      <c r="G53">
        <f>MIN(IF('All Group 4 Results'!B2:B534=A53,'All Group 4 Results'!C2:C534))</f>
      </c>
      <c r="H53">
        <f>(B53-E53)/B53</f>
      </c>
    </row>
    <row r="54" spans="1:8" x14ac:dyDescent="0.25">
      <c r="A54" s="2" t="s">
        <v>76</v>
      </c>
      <c r="B54">
        <v>798.41</v>
      </c>
      <c r="C54">
        <v>3</v>
      </c>
      <c r="D54" t="s">
        <v>89</v>
      </c>
      <c r="E54">
        <f>MIN(IF('All Group 4 Results'!B2:B534=A54,'All Group 4 Results'!G2:G534))</f>
      </c>
      <c r="F54">
        <f>MIN(IF('All Group 4 Results'!B2:B534=A54,'All Group 4 Results'!I2:I534))</f>
      </c>
      <c r="G54">
        <f>MIN(IF('All Group 4 Results'!B2:B534=A54,'All Group 4 Results'!C2:C534))</f>
      </c>
      <c r="H54">
        <f>(B54-E54)/B54</f>
      </c>
    </row>
    <row r="55" spans="1:8" x14ac:dyDescent="0.25">
      <c r="A55" s="2" t="s">
        <v>77</v>
      </c>
      <c r="B55">
        <v>1297.19</v>
      </c>
      <c r="C55">
        <v>4</v>
      </c>
      <c r="D55" t="s">
        <v>89</v>
      </c>
      <c r="E55">
        <f>MIN(IF('All Group 4 Results'!B2:B534=A55,'All Group 4 Results'!G2:G534))</f>
      </c>
      <c r="F55">
        <f>MIN(IF('All Group 4 Results'!B2:B534=A55,'All Group 4 Results'!I2:I534))</f>
      </c>
      <c r="G55">
        <f>MIN(IF('All Group 4 Results'!B2:B534=A55,'All Group 4 Results'!C2:C534))</f>
      </c>
      <c r="H55">
        <f>(B55-E55)/B55</f>
      </c>
    </row>
    <row r="56" spans="1:8" x14ac:dyDescent="0.25">
      <c r="A56" s="2" t="s">
        <v>78</v>
      </c>
      <c r="B56">
        <v>1146.32</v>
      </c>
      <c r="C56">
        <v>3</v>
      </c>
      <c r="D56" t="s">
        <v>86</v>
      </c>
      <c r="E56">
        <f>MIN(IF('All Group 4 Results'!B2:B534=A56,'All Group 4 Results'!G2:G534))</f>
      </c>
      <c r="F56">
        <f>MIN(IF('All Group 4 Results'!B2:B534=A56,'All Group 4 Results'!I2:I534))</f>
      </c>
      <c r="G56">
        <f>MIN(IF('All Group 4 Results'!B2:B534=A56,'All Group 4 Results'!C2:C534))</f>
      </c>
      <c r="H56">
        <f>(B56-E56)/B56</f>
      </c>
    </row>
    <row r="57" spans="1:8" x14ac:dyDescent="0.25">
      <c r="A57" s="2" t="s">
        <v>79</v>
      </c>
      <c r="B57">
        <v>1061.1400000000001</v>
      </c>
      <c r="C57">
        <v>3</v>
      </c>
      <c r="D57" t="s">
        <v>98</v>
      </c>
      <c r="E57">
        <f>MIN(IF('All Group 4 Results'!B2:B534=A57,'All Group 4 Results'!G2:G534))</f>
      </c>
      <c r="F57">
        <f>MIN(IF('All Group 4 Results'!B2:B534=A57,'All Group 4 Results'!I2:I534))</f>
      </c>
      <c r="G57">
        <f>MIN(IF('All Group 4 Results'!B2:B534=A57,'All Group 4 Results'!C2:C534))</f>
      </c>
      <c r="H57">
        <f>(B57-E57)/B57</f>
      </c>
    </row>
    <row r="58" spans="1:8" x14ac:dyDescent="0.25">
      <c r="A58" s="2" t="s">
        <v>80</v>
      </c>
      <c r="B58">
        <v>828.14</v>
      </c>
      <c r="C58">
        <v>3</v>
      </c>
      <c r="D58" t="s">
        <v>101</v>
      </c>
      <c r="E58">
        <f>MIN(IF('All Group 4 Results'!B2:B534=A58,'All Group 4 Results'!G2:G534))</f>
      </c>
      <c r="F58">
        <f>MIN(IF('All Group 4 Results'!B2:B534=A58,'All Group 4 Results'!I2:I534))</f>
      </c>
      <c r="G58">
        <f>MIN(IF('All Group 4 Results'!B2:B534=A58,'All Group 4 Results'!C2:C534))</f>
      </c>
      <c r="H58">
        <f>(B58-E58)/B58</f>
      </c>
    </row>
  </sheetData>
  <mergeCells count="4">
    <mergeCell ref="B1:D1"/>
    <mergeCell ref="E1:G1"/>
    <mergeCell ref="A1:A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Group 4 Results</vt:lpstr>
      <vt:lpstr>Solomon Results</vt:lpstr>
      <vt:lpstr>Group 4 Best Results</vt:lpstr>
      <vt:lpstr>Solomon Comparison</vt:lpstr>
      <vt:lpstr>Group 4 Average Results</vt:lpstr>
      <vt:lpstr>Best Known vs. Group 4</vt:lpstr>
    </vt:vector>
  </TitlesOfParts>
  <Company>Slippery Rock University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2014-11-11T16:00:11Z</dcterms:created>
  <dc:creator>Weckerly, Aaron J</dc:creator>
  <lastModifiedBy>Weckerly, Aaron J</lastModifiedBy>
  <dcterms:modified xsi:type="dcterms:W3CDTF">2014-12-11T21:21:16Z</dcterms:modified>
</coreProperties>
</file>