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12F65AE1-2218-4588-92F8-3D412532BE85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DepToCostCenter" sheetId="1" r:id="rId1"/>
    <sheet name="BuildingToCostCenter" sheetId="2" r:id="rId2"/>
    <sheet name="Codes" sheetId="6" r:id="rId3"/>
    <sheet name="Expenses" sheetId="5" r:id="rId4"/>
    <sheet name="Taxes" sheetId="4" r:id="rId5"/>
    <sheet name="Labor and Rates" sheetId="3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J11" i="6" l="1"/>
  <c r="I11" i="6"/>
  <c r="L12" i="6"/>
  <c r="J10" i="6"/>
  <c r="K10" i="6"/>
  <c r="K2" i="6"/>
  <c r="J2" i="6"/>
  <c r="I2" i="6"/>
  <c r="L13" i="6"/>
  <c r="I14" i="6"/>
  <c r="I15" i="6"/>
  <c r="J15" i="6"/>
  <c r="K15" i="6"/>
  <c r="I16" i="6"/>
  <c r="J16" i="6"/>
  <c r="K16" i="6"/>
  <c r="I17" i="6"/>
  <c r="I18" i="6"/>
  <c r="L18" i="6"/>
  <c r="I19" i="6"/>
  <c r="L19" i="6"/>
  <c r="I20" i="6"/>
  <c r="L20" i="6"/>
  <c r="I21" i="6"/>
  <c r="L21" i="6"/>
  <c r="I22" i="6"/>
  <c r="L22" i="6"/>
  <c r="I23" i="6"/>
  <c r="L23" i="6"/>
  <c r="I24" i="6"/>
  <c r="L25" i="6"/>
  <c r="L26" i="6"/>
  <c r="L27" i="6"/>
  <c r="L28" i="6"/>
  <c r="L29" i="6"/>
  <c r="L30" i="6"/>
  <c r="I4" i="6"/>
  <c r="I6" i="6"/>
  <c r="J8" i="6"/>
  <c r="K8" i="6"/>
  <c r="I3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22" i="6"/>
  <c r="I13" i="6" s="1"/>
  <c r="D21" i="6"/>
  <c r="I12" i="6" s="1"/>
  <c r="D11" i="6"/>
  <c r="I10" i="6" s="1"/>
  <c r="A10" i="6"/>
  <c r="D10" i="6"/>
  <c r="I9" i="6" s="1"/>
  <c r="A9" i="6"/>
  <c r="D9" i="6"/>
  <c r="I8" i="6" s="1"/>
  <c r="A8" i="6"/>
  <c r="D39" i="6"/>
  <c r="I30" i="6" s="1"/>
  <c r="A17" i="6"/>
  <c r="D38" i="6"/>
  <c r="I29" i="6" s="1"/>
  <c r="B16" i="6"/>
  <c r="A16" i="6"/>
  <c r="B7" i="6"/>
  <c r="A7" i="6"/>
  <c r="I7" i="6"/>
  <c r="B6" i="6"/>
  <c r="A6" i="6"/>
  <c r="C5" i="6"/>
  <c r="B5" i="6"/>
  <c r="A5" i="6"/>
  <c r="D37" i="6"/>
  <c r="I28" i="6" s="1"/>
  <c r="A15" i="6"/>
  <c r="D36" i="6"/>
  <c r="I27" i="6" s="1"/>
  <c r="B14" i="6"/>
  <c r="A14" i="6"/>
  <c r="D35" i="6"/>
  <c r="I26" i="6" s="1"/>
  <c r="A13" i="6"/>
  <c r="D34" i="6"/>
  <c r="I25" i="6" s="1"/>
  <c r="B12" i="6"/>
  <c r="A12" i="6"/>
  <c r="I5" i="6"/>
  <c r="B4" i="6"/>
  <c r="A4" i="6"/>
  <c r="D4" i="6"/>
  <c r="C3" i="6"/>
  <c r="B3" i="6"/>
  <c r="A3" i="6"/>
  <c r="D3" i="6"/>
  <c r="C2" i="6"/>
  <c r="B2" i="6"/>
  <c r="A2" i="6"/>
  <c r="D1" i="6"/>
  <c r="B1" i="6"/>
  <c r="A1" i="6"/>
  <c r="Q11" i="4"/>
  <c r="Q10" i="4"/>
  <c r="AM108" i="1"/>
  <c r="AL107" i="1"/>
  <c r="AM107" i="1"/>
  <c r="AK106" i="1"/>
  <c r="AL106" i="1"/>
  <c r="AM106" i="1"/>
  <c r="AN106" i="1"/>
  <c r="AO106" i="1"/>
  <c r="AP106" i="1"/>
  <c r="AU106" i="1"/>
  <c r="AX106" i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4"/>
  <c r="C2" i="4"/>
  <c r="B3" i="4"/>
  <c r="F3" i="4"/>
  <c r="B4" i="4"/>
  <c r="F4" i="4"/>
  <c r="B2" i="4"/>
  <c r="B16" i="3"/>
  <c r="P16" i="3"/>
  <c r="B15" i="3"/>
  <c r="C15" i="3"/>
  <c r="B12" i="3"/>
  <c r="P12" i="3"/>
  <c r="C16" i="3"/>
  <c r="K15" i="2"/>
  <c r="AT116" i="1"/>
  <c r="AZ116" i="1"/>
  <c r="AF110" i="1"/>
  <c r="AT117" i="1"/>
  <c r="AZ117" i="1"/>
  <c r="AG110" i="1"/>
  <c r="AT118" i="1"/>
  <c r="AW118" i="1"/>
  <c r="AX118" i="1"/>
  <c r="AZ118" i="1"/>
  <c r="AH110" i="1"/>
  <c r="AT119" i="1"/>
  <c r="AZ119" i="1"/>
  <c r="AI110" i="1"/>
  <c r="AT120" i="1"/>
  <c r="AZ120" i="1"/>
  <c r="AJ110" i="1"/>
  <c r="AZ115" i="1"/>
  <c r="AE110" i="1"/>
  <c r="AT107" i="1"/>
  <c r="AU107" i="1"/>
  <c r="AV107" i="1"/>
  <c r="AW107" i="1"/>
  <c r="AT108" i="1"/>
  <c r="AU108" i="1"/>
  <c r="AT109" i="1"/>
  <c r="AU109" i="1"/>
  <c r="AT110" i="1"/>
  <c r="AU110" i="1"/>
  <c r="AT111" i="1"/>
  <c r="AU111" i="1"/>
  <c r="AT112" i="1"/>
  <c r="AT113" i="1"/>
  <c r="AT114" i="1"/>
  <c r="AV114" i="1"/>
  <c r="AT115" i="1"/>
  <c r="J7" i="2"/>
  <c r="AU112" i="1"/>
  <c r="L13" i="2"/>
  <c r="AW119" i="1"/>
  <c r="L14" i="2"/>
  <c r="L10" i="2"/>
  <c r="M10" i="2"/>
  <c r="AX115" i="1"/>
  <c r="N10" i="2"/>
  <c r="AY115" i="1"/>
  <c r="M11" i="2"/>
  <c r="AX116" i="1"/>
  <c r="N11" i="2"/>
  <c r="AY116" i="1"/>
  <c r="M12" i="2"/>
  <c r="AX117" i="1"/>
  <c r="N12" i="2"/>
  <c r="AY117" i="1"/>
  <c r="AY118" i="1"/>
  <c r="M13" i="2"/>
  <c r="AX119" i="1"/>
  <c r="N13" i="2"/>
  <c r="AY119" i="1"/>
  <c r="M14" i="2"/>
  <c r="AX120" i="1"/>
  <c r="N14" i="2"/>
  <c r="AY120" i="1"/>
  <c r="O9" i="2"/>
  <c r="AZ114" i="1"/>
  <c r="N3" i="2"/>
  <c r="AY108" i="1"/>
  <c r="O3" i="2"/>
  <c r="AZ108" i="1"/>
  <c r="N4" i="2"/>
  <c r="AY109" i="1"/>
  <c r="O4" i="2"/>
  <c r="AZ109" i="1"/>
  <c r="N5" i="2"/>
  <c r="AY110" i="1"/>
  <c r="O5" i="2"/>
  <c r="AZ110" i="1"/>
  <c r="N6" i="2"/>
  <c r="AY111" i="1"/>
  <c r="O6" i="2"/>
  <c r="AZ111" i="1"/>
  <c r="N7" i="2"/>
  <c r="AY112" i="1"/>
  <c r="O7" i="2"/>
  <c r="O8" i="2"/>
  <c r="AZ113" i="1"/>
  <c r="M8" i="2"/>
  <c r="AX113" i="1"/>
  <c r="M9" i="2"/>
  <c r="AX114" i="1"/>
  <c r="N2" i="2"/>
  <c r="AY107" i="1"/>
  <c r="O2" i="2"/>
  <c r="AZ107" i="1"/>
  <c r="M2" i="2"/>
  <c r="AX107" i="1"/>
  <c r="A3" i="2"/>
  <c r="B3" i="2"/>
  <c r="C3" i="2"/>
  <c r="E3" i="2"/>
  <c r="F3" i="2"/>
  <c r="G3" i="2"/>
  <c r="A4" i="2"/>
  <c r="B4" i="2"/>
  <c r="C4" i="2"/>
  <c r="E4" i="2"/>
  <c r="F4" i="2"/>
  <c r="G4" i="2"/>
  <c r="A5" i="2"/>
  <c r="B5" i="2"/>
  <c r="C5" i="2"/>
  <c r="E5" i="2"/>
  <c r="F5" i="2"/>
  <c r="G5" i="2"/>
  <c r="A6" i="2"/>
  <c r="B6" i="2"/>
  <c r="E6" i="2"/>
  <c r="F6" i="2"/>
  <c r="G6" i="2"/>
  <c r="A7" i="2"/>
  <c r="B7" i="2"/>
  <c r="E7" i="2"/>
  <c r="F7" i="2"/>
  <c r="G7" i="2"/>
  <c r="A8" i="2"/>
  <c r="B8" i="2"/>
  <c r="E8" i="2"/>
  <c r="F8" i="2"/>
  <c r="G8" i="2"/>
  <c r="A9" i="2"/>
  <c r="B9" i="2"/>
  <c r="E9" i="2"/>
  <c r="F9" i="2"/>
  <c r="G9" i="2"/>
  <c r="A10" i="2"/>
  <c r="B10" i="2"/>
  <c r="C10" i="2"/>
  <c r="E10" i="2"/>
  <c r="F10" i="2"/>
  <c r="A11" i="2"/>
  <c r="B11" i="2"/>
  <c r="C11" i="2"/>
  <c r="E11" i="2"/>
  <c r="F11" i="2"/>
  <c r="G11" i="2"/>
  <c r="A12" i="2"/>
  <c r="B12" i="2"/>
  <c r="E12" i="2"/>
  <c r="F12" i="2"/>
  <c r="G12" i="2"/>
  <c r="A13" i="2"/>
  <c r="B13" i="2"/>
  <c r="E13" i="2"/>
  <c r="F13" i="2"/>
  <c r="G13" i="2"/>
  <c r="A14" i="2"/>
  <c r="B14" i="2"/>
  <c r="E14" i="2"/>
  <c r="F14" i="2"/>
  <c r="G14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D18" i="2"/>
  <c r="E18" i="2"/>
  <c r="F18" i="2"/>
  <c r="G18" i="2"/>
  <c r="A19" i="2"/>
  <c r="D19" i="2"/>
  <c r="E19" i="2"/>
  <c r="F19" i="2"/>
  <c r="G19" i="2"/>
  <c r="A20" i="2"/>
  <c r="D20" i="2"/>
  <c r="E20" i="2"/>
  <c r="F20" i="2"/>
  <c r="G20" i="2"/>
  <c r="B2" i="2"/>
  <c r="C2" i="2"/>
  <c r="D2" i="2"/>
  <c r="E2" i="2"/>
  <c r="F2" i="2"/>
  <c r="G2" i="2"/>
  <c r="A2" i="2"/>
  <c r="AP1" i="1"/>
  <c r="AP5" i="1"/>
  <c r="AO1" i="1"/>
  <c r="AO10" i="1"/>
  <c r="AN1" i="1"/>
  <c r="AN3" i="1"/>
  <c r="AO7" i="1"/>
  <c r="AO12" i="1"/>
  <c r="AO15" i="1"/>
  <c r="AP16" i="1"/>
  <c r="AO17" i="1"/>
  <c r="AO18" i="1"/>
  <c r="AO20" i="1"/>
  <c r="AO21" i="1"/>
  <c r="AO22" i="1"/>
  <c r="AO25" i="1"/>
  <c r="AO27" i="1"/>
  <c r="AO28" i="1"/>
  <c r="AO31" i="1"/>
  <c r="AN33" i="1"/>
  <c r="AO33" i="1"/>
  <c r="AN34" i="1"/>
  <c r="AO34" i="1"/>
  <c r="AO36" i="1"/>
  <c r="AO38" i="1"/>
  <c r="AN39" i="1"/>
  <c r="AO39" i="1"/>
  <c r="AN40" i="1"/>
  <c r="AO40" i="1"/>
  <c r="AO41" i="1"/>
  <c r="AO42" i="1"/>
  <c r="AP42" i="1"/>
  <c r="AO44" i="1"/>
  <c r="AO45" i="1"/>
  <c r="AO46" i="1"/>
  <c r="AP46" i="1"/>
  <c r="AO47" i="1"/>
  <c r="AP47" i="1"/>
  <c r="AO48" i="1"/>
  <c r="AO49" i="1"/>
  <c r="AN50" i="1"/>
  <c r="AO50" i="1"/>
  <c r="AP50" i="1"/>
  <c r="AO51" i="1"/>
  <c r="AO52" i="1"/>
  <c r="AN53" i="1"/>
  <c r="AO53" i="1"/>
  <c r="AP53" i="1"/>
  <c r="AO54" i="1"/>
  <c r="AO55" i="1"/>
  <c r="AO56" i="1"/>
  <c r="AN57" i="1"/>
  <c r="AO57" i="1"/>
  <c r="AO58" i="1"/>
  <c r="AN59" i="1"/>
  <c r="AO59" i="1"/>
  <c r="AP59" i="1"/>
  <c r="AO60" i="1"/>
  <c r="AN61" i="1"/>
  <c r="AO61" i="1"/>
  <c r="AP61" i="1"/>
  <c r="AO62" i="1"/>
  <c r="AO63" i="1"/>
  <c r="AP63" i="1"/>
  <c r="AO64" i="1"/>
  <c r="AN65" i="1"/>
  <c r="AO65" i="1"/>
  <c r="AO66" i="1"/>
  <c r="AN67" i="1"/>
  <c r="AO67" i="1"/>
  <c r="AP67" i="1"/>
  <c r="AO68" i="1"/>
  <c r="AN69" i="1"/>
  <c r="AO69" i="1"/>
  <c r="AP69" i="1"/>
  <c r="AO70" i="1"/>
  <c r="AO71" i="1"/>
  <c r="AP71" i="1"/>
  <c r="AO72" i="1"/>
  <c r="AN73" i="1"/>
  <c r="AO73" i="1"/>
  <c r="AO74" i="1"/>
  <c r="AN75" i="1"/>
  <c r="AO75" i="1"/>
  <c r="AP75" i="1"/>
  <c r="AO76" i="1"/>
  <c r="AN77" i="1"/>
  <c r="AO77" i="1"/>
  <c r="AP77" i="1"/>
  <c r="AO78" i="1"/>
  <c r="AO79" i="1"/>
  <c r="AP79" i="1"/>
  <c r="AO80" i="1"/>
  <c r="AN81" i="1"/>
  <c r="AO81" i="1"/>
  <c r="AO82" i="1"/>
  <c r="AN83" i="1"/>
  <c r="AO83" i="1"/>
  <c r="AP83" i="1"/>
  <c r="AO84" i="1"/>
  <c r="AN85" i="1"/>
  <c r="AO85" i="1"/>
  <c r="AP85" i="1"/>
  <c r="AO86" i="1"/>
  <c r="AO87" i="1"/>
  <c r="AP87" i="1"/>
  <c r="AO88" i="1"/>
  <c r="AN89" i="1"/>
  <c r="AO89" i="1"/>
  <c r="AO90" i="1"/>
  <c r="AN91" i="1"/>
  <c r="AO91" i="1"/>
  <c r="AP91" i="1"/>
  <c r="AO92" i="1"/>
  <c r="AN93" i="1"/>
  <c r="AO93" i="1"/>
  <c r="AP93" i="1"/>
  <c r="AO94" i="1"/>
  <c r="AO95" i="1"/>
  <c r="AP95" i="1"/>
  <c r="AO96" i="1"/>
  <c r="AN97" i="1"/>
  <c r="AO97" i="1"/>
  <c r="AO98" i="1"/>
  <c r="AN99" i="1"/>
  <c r="AO99" i="1"/>
  <c r="AP99" i="1"/>
  <c r="AO100" i="1"/>
  <c r="AN101" i="1"/>
  <c r="AO101" i="1"/>
  <c r="AP101" i="1"/>
  <c r="AO102" i="1"/>
  <c r="AO103" i="1"/>
  <c r="AP103" i="1"/>
  <c r="AO104" i="1"/>
  <c r="AN105" i="1"/>
  <c r="AO105" i="1"/>
  <c r="AA113" i="1"/>
  <c r="AA114" i="1"/>
  <c r="AA115" i="1"/>
  <c r="AA116" i="1"/>
  <c r="AA117" i="1"/>
  <c r="AA118" i="1"/>
  <c r="AA120" i="1"/>
  <c r="AA121" i="1"/>
  <c r="AA122" i="1"/>
  <c r="AA123" i="1"/>
  <c r="AA124" i="1"/>
  <c r="AA125" i="1"/>
  <c r="AA126" i="1"/>
  <c r="AA127" i="1"/>
  <c r="AA112" i="1"/>
  <c r="AN104" i="1"/>
  <c r="AP98" i="1"/>
  <c r="AN96" i="1"/>
  <c r="AP90" i="1"/>
  <c r="AN88" i="1"/>
  <c r="AP82" i="1"/>
  <c r="AN80" i="1"/>
  <c r="AP74" i="1"/>
  <c r="AN72" i="1"/>
  <c r="AP66" i="1"/>
  <c r="AN64" i="1"/>
  <c r="AP58" i="1"/>
  <c r="AP55" i="1"/>
  <c r="AP52" i="1"/>
  <c r="AP38" i="1"/>
  <c r="AP32" i="1"/>
  <c r="AN25" i="1"/>
  <c r="AP100" i="1"/>
  <c r="AN98" i="1"/>
  <c r="AP92" i="1"/>
  <c r="AN90" i="1"/>
  <c r="AP84" i="1"/>
  <c r="AN82" i="1"/>
  <c r="AP76" i="1"/>
  <c r="AN74" i="1"/>
  <c r="AP68" i="1"/>
  <c r="AN66" i="1"/>
  <c r="AP60" i="1"/>
  <c r="AN58" i="1"/>
  <c r="AN55" i="1"/>
  <c r="AN52" i="1"/>
  <c r="AP48" i="1"/>
  <c r="AN31" i="1"/>
  <c r="AP10" i="1"/>
  <c r="AP45" i="1"/>
  <c r="AP105" i="1"/>
  <c r="AN103" i="1"/>
  <c r="AP97" i="1"/>
  <c r="AN95" i="1"/>
  <c r="AP89" i="1"/>
  <c r="AN87" i="1"/>
  <c r="AP81" i="1"/>
  <c r="AN79" i="1"/>
  <c r="AP73" i="1"/>
  <c r="AN71" i="1"/>
  <c r="AP65" i="1"/>
  <c r="AN63" i="1"/>
  <c r="AP57" i="1"/>
  <c r="AP54" i="1"/>
  <c r="AP51" i="1"/>
  <c r="AN45" i="1"/>
  <c r="AN41" i="1"/>
  <c r="AP35" i="1"/>
  <c r="AN49" i="1"/>
  <c r="AN42" i="1"/>
  <c r="AP102" i="1"/>
  <c r="AN100" i="1"/>
  <c r="AP94" i="1"/>
  <c r="AN92" i="1"/>
  <c r="AP86" i="1"/>
  <c r="AN84" i="1"/>
  <c r="AP78" i="1"/>
  <c r="AN76" i="1"/>
  <c r="AP70" i="1"/>
  <c r="AN68" i="1"/>
  <c r="AP62" i="1"/>
  <c r="AN60" i="1"/>
  <c r="AN48" i="1"/>
  <c r="AP44" i="1"/>
  <c r="AN28" i="1"/>
  <c r="AN20" i="1"/>
  <c r="AP4" i="1"/>
  <c r="AP104" i="1"/>
  <c r="AN102" i="1"/>
  <c r="AP96" i="1"/>
  <c r="AN94" i="1"/>
  <c r="AP88" i="1"/>
  <c r="AN86" i="1"/>
  <c r="AP80" i="1"/>
  <c r="AN78" i="1"/>
  <c r="AP72" i="1"/>
  <c r="AN70" i="1"/>
  <c r="AP64" i="1"/>
  <c r="AN62" i="1"/>
  <c r="AP56" i="1"/>
  <c r="AN43" i="1"/>
  <c r="AP26" i="1"/>
  <c r="AN35" i="1"/>
  <c r="AN29" i="1"/>
  <c r="AN22" i="1"/>
  <c r="AO14" i="1"/>
  <c r="J15" i="2"/>
  <c r="AU121" i="1"/>
  <c r="AO6" i="1"/>
  <c r="AO4" i="1"/>
  <c r="AO3" i="1"/>
  <c r="AO9" i="1"/>
  <c r="Z1" i="1"/>
  <c r="Z57" i="1"/>
  <c r="X1" i="1"/>
  <c r="AF1" i="1"/>
  <c r="AF46" i="1"/>
  <c r="Y1" i="1"/>
  <c r="Y105" i="1"/>
  <c r="AL1" i="1"/>
  <c r="AL58" i="1"/>
  <c r="AD1" i="1"/>
  <c r="AD23" i="1"/>
  <c r="AE1" i="1"/>
  <c r="AE31" i="1" s="1"/>
  <c r="AK1" i="1"/>
  <c r="AC1" i="1"/>
  <c r="AM1" i="1"/>
  <c r="AM50" i="1"/>
  <c r="AJ1" i="1"/>
  <c r="AI1" i="1"/>
  <c r="AI24" i="1"/>
  <c r="AB1" i="1"/>
  <c r="AH1" i="1"/>
  <c r="AA1" i="1"/>
  <c r="AA33" i="1"/>
  <c r="AG1" i="1"/>
  <c r="AG96" i="1"/>
  <c r="AN46" i="1"/>
  <c r="AN38" i="1"/>
  <c r="AN24" i="1"/>
  <c r="AN16" i="1"/>
  <c r="AP13" i="1"/>
  <c r="AN54" i="1"/>
  <c r="AP39" i="1"/>
  <c r="AP34" i="1"/>
  <c r="AN32" i="1"/>
  <c r="AN30" i="1"/>
  <c r="AN27" i="1"/>
  <c r="AN26" i="1"/>
  <c r="AP20" i="1"/>
  <c r="AP15" i="1"/>
  <c r="AN6" i="1"/>
  <c r="AN5" i="1"/>
  <c r="AP3" i="1"/>
  <c r="AN47" i="1"/>
  <c r="AN44" i="1"/>
  <c r="AN37" i="1"/>
  <c r="AN36" i="1"/>
  <c r="AP29" i="1"/>
  <c r="AN2" i="1"/>
  <c r="AN56" i="1"/>
  <c r="AN51" i="1"/>
  <c r="AP41" i="1"/>
  <c r="AP31" i="1"/>
  <c r="AP11" i="1"/>
  <c r="AN10" i="1"/>
  <c r="AP9" i="1"/>
  <c r="AN11" i="1"/>
  <c r="AN14" i="1"/>
  <c r="AN9" i="1"/>
  <c r="AN8" i="1"/>
  <c r="AP27" i="1"/>
  <c r="AP25" i="1"/>
  <c r="AP23" i="1"/>
  <c r="AP22" i="1"/>
  <c r="AP17" i="1"/>
  <c r="AP7" i="1"/>
  <c r="AP2" i="1"/>
  <c r="AP6" i="1"/>
  <c r="AP37" i="1"/>
  <c r="AP28" i="1"/>
  <c r="AP19" i="1"/>
  <c r="AP18" i="1"/>
  <c r="AP14" i="1"/>
  <c r="AP12" i="1"/>
  <c r="AP49" i="1"/>
  <c r="AP43" i="1"/>
  <c r="AP40" i="1"/>
  <c r="AP36" i="1"/>
  <c r="AP33" i="1"/>
  <c r="AP30" i="1"/>
  <c r="AP24" i="1"/>
  <c r="AP21" i="1"/>
  <c r="AP8" i="1"/>
  <c r="AO30" i="1"/>
  <c r="AO26" i="1"/>
  <c r="AO23" i="1"/>
  <c r="AO2" i="1"/>
  <c r="AO13" i="1"/>
  <c r="AO8" i="1"/>
  <c r="AO24" i="1"/>
  <c r="AO11" i="1"/>
  <c r="AO5" i="1"/>
  <c r="AO43" i="1"/>
  <c r="AO37" i="1"/>
  <c r="AO35" i="1"/>
  <c r="AO32" i="1"/>
  <c r="AO29" i="1"/>
  <c r="AO19" i="1"/>
  <c r="AO16" i="1"/>
  <c r="AN21" i="1"/>
  <c r="AN19" i="1"/>
  <c r="AN17" i="1"/>
  <c r="AN15" i="1"/>
  <c r="AN12" i="1"/>
  <c r="AN4" i="1"/>
  <c r="AN7" i="1"/>
  <c r="AN23" i="1"/>
  <c r="AN18" i="1"/>
  <c r="AN13" i="1"/>
  <c r="AM5" i="1"/>
  <c r="AM47" i="1"/>
  <c r="AM43" i="1"/>
  <c r="AM27" i="1"/>
  <c r="AM4" i="1"/>
  <c r="AM48" i="1"/>
  <c r="AM30" i="1"/>
  <c r="AM11" i="1"/>
  <c r="AM8" i="1"/>
  <c r="AM52" i="1"/>
  <c r="AM51" i="1"/>
  <c r="AM40" i="1"/>
  <c r="AM31" i="1"/>
  <c r="AM21" i="1"/>
  <c r="AM6" i="1"/>
  <c r="AL81" i="1"/>
  <c r="AL74" i="1"/>
  <c r="AL49" i="1"/>
  <c r="AL19" i="1"/>
  <c r="AL6" i="1"/>
  <c r="AL93" i="1"/>
  <c r="AL78" i="1"/>
  <c r="AL57" i="1"/>
  <c r="AL50" i="1"/>
  <c r="AL2" i="1"/>
  <c r="AL80" i="1"/>
  <c r="AL72" i="1"/>
  <c r="AL52" i="1"/>
  <c r="AL32" i="1"/>
  <c r="AL14" i="1"/>
  <c r="AL97" i="1"/>
  <c r="AL47" i="1"/>
  <c r="AL45" i="1"/>
  <c r="AL11" i="1"/>
  <c r="AL5" i="1"/>
  <c r="AL88" i="1"/>
  <c r="AL63" i="1"/>
  <c r="AL34" i="1"/>
  <c r="AI12" i="1"/>
  <c r="AH77" i="1"/>
  <c r="AH76" i="1"/>
  <c r="AH73" i="1"/>
  <c r="AH65" i="1"/>
  <c r="AH64" i="1"/>
  <c r="AH53" i="1"/>
  <c r="AH52" i="1"/>
  <c r="AH49" i="1"/>
  <c r="AH35" i="1"/>
  <c r="AH22" i="1"/>
  <c r="AH16" i="1"/>
  <c r="AH10" i="1"/>
  <c r="AH7" i="1"/>
  <c r="AH4" i="1"/>
  <c r="AH5" i="1"/>
  <c r="AH91" i="1"/>
  <c r="AH84" i="1"/>
  <c r="AH70" i="1"/>
  <c r="AH59" i="1"/>
  <c r="AH37" i="1"/>
  <c r="AH28" i="1"/>
  <c r="AH23" i="1"/>
  <c r="AH18" i="1"/>
  <c r="AH17" i="1"/>
  <c r="AH11" i="1"/>
  <c r="AH90" i="1"/>
  <c r="AH83" i="1"/>
  <c r="AH82" i="1"/>
  <c r="AH69" i="1"/>
  <c r="AH38" i="1"/>
  <c r="AH12" i="1"/>
  <c r="AH2" i="1"/>
  <c r="AH6" i="1"/>
  <c r="AG58" i="1"/>
  <c r="AG33" i="1"/>
  <c r="AG20" i="1"/>
  <c r="AG21" i="1"/>
  <c r="AF68" i="1"/>
  <c r="AF63" i="1"/>
  <c r="AF27" i="1"/>
  <c r="AF6" i="1"/>
  <c r="AF76" i="1"/>
  <c r="AF7" i="1"/>
  <c r="AF100" i="1"/>
  <c r="AF96" i="1"/>
  <c r="AF75" i="1"/>
  <c r="AF57" i="1"/>
  <c r="AF51" i="1"/>
  <c r="AF61" i="1"/>
  <c r="AF50" i="1"/>
  <c r="AF40" i="1"/>
  <c r="AF103" i="1"/>
  <c r="AF95" i="1"/>
  <c r="AF91" i="1"/>
  <c r="AF49" i="1"/>
  <c r="AF38" i="1"/>
  <c r="AF36" i="1"/>
  <c r="AF15" i="1"/>
  <c r="AE53" i="1"/>
  <c r="AE47" i="1"/>
  <c r="AE72" i="1"/>
  <c r="AE64" i="1"/>
  <c r="AE60" i="1"/>
  <c r="AE42" i="1"/>
  <c r="AE29" i="1"/>
  <c r="AE28" i="1"/>
  <c r="AE55" i="1"/>
  <c r="AE39" i="1"/>
  <c r="AE27" i="1"/>
  <c r="AE13" i="1"/>
  <c r="AE9" i="1"/>
  <c r="AE8" i="1"/>
  <c r="AE3" i="1"/>
  <c r="AD30" i="1"/>
  <c r="AD10" i="1"/>
  <c r="AA19" i="1"/>
  <c r="AA3" i="1"/>
  <c r="AA42" i="1"/>
  <c r="AA7" i="1"/>
  <c r="AA37" i="1"/>
  <c r="AA32" i="1"/>
  <c r="AA41" i="1"/>
  <c r="AA27" i="1"/>
  <c r="AA16" i="1"/>
  <c r="AA49" i="1"/>
  <c r="AA35" i="1"/>
  <c r="AA20" i="1"/>
  <c r="Z27" i="1"/>
  <c r="Z11" i="1"/>
  <c r="Z3" i="1"/>
  <c r="Z53" i="1"/>
  <c r="Z37" i="1"/>
  <c r="Z29" i="1"/>
  <c r="Z21" i="1"/>
  <c r="Y4" i="1"/>
  <c r="Y89" i="1"/>
  <c r="Y77" i="1"/>
  <c r="Y25" i="1"/>
  <c r="Y17" i="1"/>
  <c r="Y9" i="1"/>
  <c r="Z33" i="1"/>
  <c r="Z7" i="1"/>
  <c r="AL41" i="1"/>
  <c r="AL7" i="1"/>
  <c r="AL48" i="1"/>
  <c r="AL40" i="1"/>
  <c r="AL92" i="1"/>
  <c r="AL73" i="1"/>
  <c r="AL13" i="1"/>
  <c r="AL75" i="1"/>
  <c r="Y45" i="1"/>
  <c r="Z9" i="1"/>
  <c r="Z41" i="1"/>
  <c r="Z15" i="1"/>
  <c r="AL64" i="1"/>
  <c r="AL28" i="1"/>
  <c r="AL105" i="1"/>
  <c r="AL54" i="1"/>
  <c r="AL17" i="1"/>
  <c r="AL79" i="1"/>
  <c r="AL23" i="1"/>
  <c r="AL82" i="1"/>
  <c r="Y49" i="1"/>
  <c r="Z45" i="1"/>
  <c r="AL66" i="1"/>
  <c r="AL33" i="1"/>
  <c r="AL15" i="1"/>
  <c r="AL55" i="1"/>
  <c r="AL30" i="1"/>
  <c r="AL83" i="1"/>
  <c r="AL36" i="1"/>
  <c r="Z13" i="1"/>
  <c r="Z19" i="1"/>
  <c r="Y57" i="1"/>
  <c r="Z17" i="1"/>
  <c r="Z49" i="1"/>
  <c r="Z23" i="1"/>
  <c r="AL87" i="1"/>
  <c r="AL37" i="1"/>
  <c r="AL9" i="1"/>
  <c r="AL71" i="1"/>
  <c r="AL31" i="1"/>
  <c r="AL84" i="1"/>
  <c r="AL39" i="1"/>
  <c r="Y81" i="1"/>
  <c r="Z25" i="1"/>
  <c r="AL25" i="1"/>
  <c r="AL3" i="1"/>
  <c r="AL46" i="1"/>
  <c r="AL27" i="1"/>
  <c r="AL76" i="1"/>
  <c r="AL56" i="1"/>
  <c r="AL4" i="1"/>
  <c r="Y21" i="1"/>
  <c r="Y53" i="1"/>
  <c r="Y85" i="1"/>
  <c r="Y12" i="1"/>
  <c r="AA44" i="1"/>
  <c r="AA36" i="1"/>
  <c r="AA46" i="1"/>
  <c r="AA8" i="1"/>
  <c r="AE2" i="1"/>
  <c r="AE10" i="1"/>
  <c r="AE41" i="1"/>
  <c r="AE40" i="1"/>
  <c r="AE68" i="1"/>
  <c r="AF14" i="1"/>
  <c r="AF48" i="1"/>
  <c r="AF99" i="1"/>
  <c r="AF56" i="1"/>
  <c r="AF66" i="1"/>
  <c r="AF104" i="1"/>
  <c r="AF19" i="1"/>
  <c r="AF77" i="1"/>
  <c r="AG101" i="1"/>
  <c r="Y93" i="1"/>
  <c r="AA50" i="1"/>
  <c r="AE21" i="1"/>
  <c r="AE76" i="1"/>
  <c r="AF65" i="1"/>
  <c r="AF80" i="1"/>
  <c r="AF28" i="1"/>
  <c r="Y65" i="1"/>
  <c r="AA10" i="1"/>
  <c r="AA6" i="1"/>
  <c r="AA23" i="1"/>
  <c r="AA34" i="1"/>
  <c r="AE5" i="1"/>
  <c r="AE22" i="1"/>
  <c r="AE19" i="1"/>
  <c r="AE44" i="1"/>
  <c r="AE80" i="1"/>
  <c r="AF23" i="1"/>
  <c r="AF74" i="1"/>
  <c r="AF10" i="1"/>
  <c r="AF79" i="1"/>
  <c r="AF84" i="1"/>
  <c r="AF8" i="1"/>
  <c r="AF30" i="1"/>
  <c r="AG93" i="1"/>
  <c r="AI31" i="1"/>
  <c r="Y29" i="1"/>
  <c r="AA12" i="1"/>
  <c r="AE17" i="1"/>
  <c r="AF2" i="1"/>
  <c r="Y37" i="1"/>
  <c r="Y101" i="1"/>
  <c r="AA21" i="1"/>
  <c r="AA28" i="1"/>
  <c r="AE6" i="1"/>
  <c r="AE24" i="1"/>
  <c r="AE20" i="1"/>
  <c r="AE45" i="1"/>
  <c r="AE14" i="1"/>
  <c r="AF24" i="1"/>
  <c r="AF83" i="1"/>
  <c r="AF22" i="1"/>
  <c r="AF9" i="1"/>
  <c r="AF88" i="1"/>
  <c r="AF62" i="1"/>
  <c r="AF44" i="1"/>
  <c r="AG77" i="1"/>
  <c r="AI41" i="1"/>
  <c r="Y61" i="1"/>
  <c r="AA5" i="1"/>
  <c r="AA24" i="1"/>
  <c r="AE4" i="1"/>
  <c r="AE43" i="1"/>
  <c r="AF16" i="1"/>
  <c r="AF70" i="1"/>
  <c r="AF20" i="1"/>
  <c r="Y33" i="1"/>
  <c r="Y97" i="1"/>
  <c r="Y69" i="1"/>
  <c r="AA17" i="1"/>
  <c r="AA43" i="1"/>
  <c r="Y41" i="1"/>
  <c r="Y73" i="1"/>
  <c r="AA15" i="1"/>
  <c r="AA11" i="1"/>
  <c r="AA22" i="1"/>
  <c r="AD41" i="1"/>
  <c r="AE7" i="1"/>
  <c r="AE25" i="1"/>
  <c r="AE26" i="1"/>
  <c r="AE51" i="1"/>
  <c r="AF35" i="1"/>
  <c r="AF87" i="1"/>
  <c r="AF39" i="1"/>
  <c r="AF21" i="1"/>
  <c r="AF92" i="1"/>
  <c r="AF71" i="1"/>
  <c r="AG37" i="1"/>
  <c r="M7" i="2"/>
  <c r="AX112" i="1"/>
  <c r="AB108" i="1"/>
  <c r="AD9" i="1"/>
  <c r="AD11" i="1"/>
  <c r="AD38" i="1"/>
  <c r="AD18" i="1"/>
  <c r="AD20" i="1"/>
  <c r="AD45" i="1"/>
  <c r="AD17" i="1"/>
  <c r="AD19" i="1"/>
  <c r="AD21" i="1"/>
  <c r="AD25" i="1"/>
  <c r="AD26" i="1"/>
  <c r="AD29" i="1"/>
  <c r="AD44" i="1"/>
  <c r="AD27" i="1"/>
  <c r="AD36" i="1"/>
  <c r="AD12" i="1"/>
  <c r="AD34" i="1"/>
  <c r="AD37" i="1"/>
  <c r="AD22" i="1"/>
  <c r="AD40" i="1"/>
  <c r="AD43" i="1"/>
  <c r="AG18" i="1"/>
  <c r="AG14" i="1"/>
  <c r="AG88" i="1"/>
  <c r="AG69" i="1"/>
  <c r="AG30" i="1"/>
  <c r="AG32" i="1"/>
  <c r="AG51" i="1"/>
  <c r="AI2" i="1"/>
  <c r="AI29" i="1"/>
  <c r="AK11" i="1"/>
  <c r="AK18" i="1"/>
  <c r="AK19" i="1"/>
  <c r="AK20" i="1"/>
  <c r="AK12" i="1"/>
  <c r="AK2" i="1"/>
  <c r="AK15" i="1"/>
  <c r="AK26" i="1"/>
  <c r="AK34" i="1"/>
  <c r="AK36" i="1"/>
  <c r="AK3" i="1"/>
  <c r="AK4" i="1"/>
  <c r="AK5" i="1"/>
  <c r="AK6" i="1"/>
  <c r="AK7" i="1"/>
  <c r="AK23" i="1"/>
  <c r="AK24" i="1"/>
  <c r="AK27" i="1"/>
  <c r="AK30" i="1"/>
  <c r="AK38" i="1"/>
  <c r="AK13" i="1"/>
  <c r="AK16" i="1"/>
  <c r="AK35" i="1"/>
  <c r="AK40" i="1"/>
  <c r="AK46" i="1"/>
  <c r="AK50" i="1"/>
  <c r="AK58" i="1"/>
  <c r="AK10" i="1"/>
  <c r="AK14" i="1"/>
  <c r="AK25" i="1"/>
  <c r="AK31" i="1"/>
  <c r="AK45" i="1"/>
  <c r="AK52" i="1"/>
  <c r="AK21" i="1"/>
  <c r="AK33" i="1"/>
  <c r="AK41" i="1"/>
  <c r="AK60" i="1"/>
  <c r="AK80" i="1"/>
  <c r="AK81" i="1"/>
  <c r="AK85" i="1"/>
  <c r="AK29" i="1"/>
  <c r="AK37" i="1"/>
  <c r="AK48" i="1"/>
  <c r="AK62" i="1"/>
  <c r="AK63" i="1"/>
  <c r="AK70" i="1"/>
  <c r="AK71" i="1"/>
  <c r="AK84" i="1"/>
  <c r="AK86" i="1"/>
  <c r="AK87" i="1"/>
  <c r="AK8" i="1"/>
  <c r="AK47" i="1"/>
  <c r="AK56" i="1"/>
  <c r="AK69" i="1"/>
  <c r="AK22" i="1"/>
  <c r="AK32" i="1"/>
  <c r="AK44" i="1"/>
  <c r="AK61" i="1"/>
  <c r="AK68" i="1"/>
  <c r="AK75" i="1"/>
  <c r="AK79" i="1"/>
  <c r="AK83" i="1"/>
  <c r="AK9" i="1"/>
  <c r="AK28" i="1"/>
  <c r="AK39" i="1"/>
  <c r="AK51" i="1"/>
  <c r="AK53" i="1"/>
  <c r="AK57" i="1"/>
  <c r="AK59" i="1"/>
  <c r="AK65" i="1"/>
  <c r="AK66" i="1"/>
  <c r="AK67" i="1"/>
  <c r="AK77" i="1"/>
  <c r="AK93" i="1"/>
  <c r="AK94" i="1"/>
  <c r="AK95" i="1"/>
  <c r="AK17" i="1"/>
  <c r="AK54" i="1"/>
  <c r="AK74" i="1"/>
  <c r="AK78" i="1"/>
  <c r="AK42" i="1"/>
  <c r="AK43" i="1"/>
  <c r="AK49" i="1"/>
  <c r="AK64" i="1"/>
  <c r="AK72" i="1"/>
  <c r="AK76" i="1"/>
  <c r="AK88" i="1"/>
  <c r="AK89" i="1"/>
  <c r="AK73" i="1"/>
  <c r="AK82" i="1"/>
  <c r="AK91" i="1"/>
  <c r="AK92" i="1"/>
  <c r="AK99" i="1"/>
  <c r="AK100" i="1"/>
  <c r="AK101" i="1"/>
  <c r="AK104" i="1"/>
  <c r="AK96" i="1"/>
  <c r="AK97" i="1"/>
  <c r="AK90" i="1"/>
  <c r="AK98" i="1"/>
  <c r="AK102" i="1"/>
  <c r="AK103" i="1"/>
  <c r="AK105" i="1"/>
  <c r="AK55" i="1"/>
  <c r="Y8" i="1"/>
  <c r="Y58" i="1"/>
  <c r="Y67" i="1"/>
  <c r="Y76" i="1"/>
  <c r="Y22" i="1"/>
  <c r="Y31" i="1"/>
  <c r="Y40" i="1"/>
  <c r="Y54" i="1"/>
  <c r="Y63" i="1"/>
  <c r="Y72" i="1"/>
  <c r="Y86" i="1"/>
  <c r="Y95" i="1"/>
  <c r="Y104" i="1"/>
  <c r="Y11" i="1"/>
  <c r="Y50" i="1"/>
  <c r="Y82" i="1"/>
  <c r="Y91" i="1"/>
  <c r="Y100" i="1"/>
  <c r="Y13" i="1"/>
  <c r="Y18" i="1"/>
  <c r="Y27" i="1"/>
  <c r="Y36" i="1"/>
  <c r="Y59" i="1"/>
  <c r="Y68" i="1"/>
  <c r="Y14" i="1"/>
  <c r="Y23" i="1"/>
  <c r="Y32" i="1"/>
  <c r="Y46" i="1"/>
  <c r="Y55" i="1"/>
  <c r="Y64" i="1"/>
  <c r="Y78" i="1"/>
  <c r="Y87" i="1"/>
  <c r="Y96" i="1"/>
  <c r="Y2" i="1"/>
  <c r="Y43" i="1"/>
  <c r="Y84" i="1"/>
  <c r="Y98" i="1"/>
  <c r="Y19" i="1"/>
  <c r="Y28" i="1"/>
  <c r="Y42" i="1"/>
  <c r="Y51" i="1"/>
  <c r="Y60" i="1"/>
  <c r="Y74" i="1"/>
  <c r="Y83" i="1"/>
  <c r="Y92" i="1"/>
  <c r="Y3" i="1"/>
  <c r="Y20" i="1"/>
  <c r="Y52" i="1"/>
  <c r="Y66" i="1"/>
  <c r="Y6" i="1"/>
  <c r="Y15" i="1"/>
  <c r="Y24" i="1"/>
  <c r="Y38" i="1"/>
  <c r="Y47" i="1"/>
  <c r="Y56" i="1"/>
  <c r="Y70" i="1"/>
  <c r="Y79" i="1"/>
  <c r="Y88" i="1"/>
  <c r="Y102" i="1"/>
  <c r="Y5" i="1"/>
  <c r="Y34" i="1"/>
  <c r="Y75" i="1"/>
  <c r="Y16" i="1"/>
  <c r="Y30" i="1"/>
  <c r="Y39" i="1"/>
  <c r="Y48" i="1"/>
  <c r="Y62" i="1"/>
  <c r="Y71" i="1"/>
  <c r="Y80" i="1"/>
  <c r="Y94" i="1"/>
  <c r="Y103" i="1"/>
  <c r="Y7" i="1"/>
  <c r="Y26" i="1"/>
  <c r="Y35" i="1"/>
  <c r="Y44" i="1"/>
  <c r="Y90" i="1"/>
  <c r="Y99" i="1"/>
  <c r="Y10" i="1"/>
  <c r="AG4" i="1"/>
  <c r="AG3" i="1"/>
  <c r="AG22" i="1"/>
  <c r="AG8" i="1"/>
  <c r="AG16" i="1"/>
  <c r="AG57" i="1"/>
  <c r="AG25" i="1"/>
  <c r="AG31" i="1"/>
  <c r="AG52" i="1"/>
  <c r="AG43" i="1"/>
  <c r="AG26" i="1"/>
  <c r="AG66" i="1"/>
  <c r="AG67" i="1"/>
  <c r="AG36" i="1"/>
  <c r="AG45" i="1"/>
  <c r="AG46" i="1"/>
  <c r="AG74" i="1"/>
  <c r="AG78" i="1"/>
  <c r="AG92" i="1"/>
  <c r="AG53" i="1"/>
  <c r="AG59" i="1"/>
  <c r="AG91" i="1"/>
  <c r="AG28" i="1"/>
  <c r="AG73" i="1"/>
  <c r="AG89" i="1"/>
  <c r="AG64" i="1"/>
  <c r="AG81" i="1"/>
  <c r="AG15" i="1"/>
  <c r="AG42" i="1"/>
  <c r="AG60" i="1"/>
  <c r="AG63" i="1"/>
  <c r="AG71" i="1"/>
  <c r="AG86" i="1"/>
  <c r="AG87" i="1"/>
  <c r="AG41" i="1"/>
  <c r="AG56" i="1"/>
  <c r="AG68" i="1"/>
  <c r="AG102" i="1"/>
  <c r="AG103" i="1"/>
  <c r="AG105" i="1"/>
  <c r="AG97" i="1"/>
  <c r="AG84" i="1"/>
  <c r="AG70" i="1"/>
  <c r="AG94" i="1"/>
  <c r="AG95" i="1"/>
  <c r="AG100" i="1"/>
  <c r="AI10" i="1"/>
  <c r="AI15" i="1"/>
  <c r="AI3" i="1"/>
  <c r="AI21" i="1"/>
  <c r="AI6" i="1"/>
  <c r="AI7" i="1"/>
  <c r="AI27" i="1"/>
  <c r="AI38" i="1"/>
  <c r="AI59" i="1"/>
  <c r="AI60" i="1"/>
  <c r="AI8" i="1"/>
  <c r="AI17" i="1"/>
  <c r="AI28" i="1"/>
  <c r="AI45" i="1"/>
  <c r="AI52" i="1"/>
  <c r="AI43" i="1"/>
  <c r="AI48" i="1"/>
  <c r="AI56" i="1"/>
  <c r="AI69" i="1"/>
  <c r="AI16" i="1"/>
  <c r="AI47" i="1"/>
  <c r="AI68" i="1"/>
  <c r="AI75" i="1"/>
  <c r="AI79" i="1"/>
  <c r="AI83" i="1"/>
  <c r="AI36" i="1"/>
  <c r="AI40" i="1"/>
  <c r="AI46" i="1"/>
  <c r="AI61" i="1"/>
  <c r="AI65" i="1"/>
  <c r="AI66" i="1"/>
  <c r="AI67" i="1"/>
  <c r="AI77" i="1"/>
  <c r="AI53" i="1"/>
  <c r="AI57" i="1"/>
  <c r="AI74" i="1"/>
  <c r="AI78" i="1"/>
  <c r="AI91" i="1"/>
  <c r="AI92" i="1"/>
  <c r="AI20" i="1"/>
  <c r="AI35" i="1"/>
  <c r="AI54" i="1"/>
  <c r="AI55" i="1"/>
  <c r="AI73" i="1"/>
  <c r="AI82" i="1"/>
  <c r="AI90" i="1"/>
  <c r="AI34" i="1"/>
  <c r="AI50" i="1"/>
  <c r="AI64" i="1"/>
  <c r="AI72" i="1"/>
  <c r="AI76" i="1"/>
  <c r="AI13" i="1"/>
  <c r="AI58" i="1"/>
  <c r="AI62" i="1"/>
  <c r="AI63" i="1"/>
  <c r="AI70" i="1"/>
  <c r="AI71" i="1"/>
  <c r="AI84" i="1"/>
  <c r="AI86" i="1"/>
  <c r="AI87" i="1"/>
  <c r="AI80" i="1"/>
  <c r="AI99" i="1"/>
  <c r="AI100" i="1"/>
  <c r="AI101" i="1"/>
  <c r="AI104" i="1"/>
  <c r="AI98" i="1"/>
  <c r="AI102" i="1"/>
  <c r="AI103" i="1"/>
  <c r="AI105" i="1"/>
  <c r="AI81" i="1"/>
  <c r="AI93" i="1"/>
  <c r="AI96" i="1"/>
  <c r="AI97" i="1"/>
  <c r="AI88" i="1"/>
  <c r="AI89" i="1"/>
  <c r="AI94" i="1"/>
  <c r="AI85" i="1"/>
  <c r="AI95" i="1"/>
  <c r="AG48" i="1"/>
  <c r="AG24" i="1"/>
  <c r="AG98" i="1"/>
  <c r="AG83" i="1"/>
  <c r="AG38" i="1"/>
  <c r="AG34" i="1"/>
  <c r="AG65" i="1"/>
  <c r="AI22" i="1"/>
  <c r="AI32" i="1"/>
  <c r="AI42" i="1"/>
  <c r="AJ12" i="1"/>
  <c r="AJ2" i="1"/>
  <c r="AJ15" i="1"/>
  <c r="AJ3" i="1"/>
  <c r="AJ21" i="1"/>
  <c r="AJ22" i="1"/>
  <c r="AJ32" i="1"/>
  <c r="AJ37" i="1"/>
  <c r="AJ42" i="1"/>
  <c r="AJ47" i="1"/>
  <c r="AJ53" i="1"/>
  <c r="AJ54" i="1"/>
  <c r="AJ61" i="1"/>
  <c r="AJ4" i="1"/>
  <c r="AJ5" i="1"/>
  <c r="AJ13" i="1"/>
  <c r="AJ16" i="1"/>
  <c r="AJ35" i="1"/>
  <c r="AJ40" i="1"/>
  <c r="AJ46" i="1"/>
  <c r="AJ50" i="1"/>
  <c r="AJ8" i="1"/>
  <c r="AJ9" i="1"/>
  <c r="AJ17" i="1"/>
  <c r="AJ28" i="1"/>
  <c r="AJ33" i="1"/>
  <c r="AJ41" i="1"/>
  <c r="AJ57" i="1"/>
  <c r="AJ11" i="1"/>
  <c r="AJ18" i="1"/>
  <c r="AJ19" i="1"/>
  <c r="AJ20" i="1"/>
  <c r="AJ29" i="1"/>
  <c r="AJ48" i="1"/>
  <c r="AJ51" i="1"/>
  <c r="AJ24" i="1"/>
  <c r="AJ58" i="1"/>
  <c r="AJ62" i="1"/>
  <c r="AJ63" i="1"/>
  <c r="AJ70" i="1"/>
  <c r="AJ71" i="1"/>
  <c r="AJ84" i="1"/>
  <c r="AJ86" i="1"/>
  <c r="AJ87" i="1"/>
  <c r="AJ56" i="1"/>
  <c r="AJ69" i="1"/>
  <c r="AJ14" i="1"/>
  <c r="AJ26" i="1"/>
  <c r="AJ44" i="1"/>
  <c r="AJ45" i="1"/>
  <c r="AJ68" i="1"/>
  <c r="AJ75" i="1"/>
  <c r="AJ79" i="1"/>
  <c r="AJ83" i="1"/>
  <c r="AJ36" i="1"/>
  <c r="AJ39" i="1"/>
  <c r="AJ59" i="1"/>
  <c r="AJ65" i="1"/>
  <c r="AJ66" i="1"/>
  <c r="AJ67" i="1"/>
  <c r="AJ77" i="1"/>
  <c r="AJ93" i="1"/>
  <c r="AJ94" i="1"/>
  <c r="AJ25" i="1"/>
  <c r="AJ31" i="1"/>
  <c r="AJ52" i="1"/>
  <c r="AJ74" i="1"/>
  <c r="AJ78" i="1"/>
  <c r="AJ91" i="1"/>
  <c r="AJ92" i="1"/>
  <c r="AJ6" i="1"/>
  <c r="AJ38" i="1"/>
  <c r="AJ55" i="1"/>
  <c r="AJ73" i="1"/>
  <c r="AJ82" i="1"/>
  <c r="AJ7" i="1"/>
  <c r="AJ10" i="1"/>
  <c r="AJ27" i="1"/>
  <c r="AJ30" i="1"/>
  <c r="AJ60" i="1"/>
  <c r="AJ80" i="1"/>
  <c r="AJ81" i="1"/>
  <c r="AJ85" i="1"/>
  <c r="AJ23" i="1"/>
  <c r="AJ34" i="1"/>
  <c r="AJ95" i="1"/>
  <c r="AJ64" i="1"/>
  <c r="AJ99" i="1"/>
  <c r="AJ100" i="1"/>
  <c r="AJ101" i="1"/>
  <c r="AJ104" i="1"/>
  <c r="AJ89" i="1"/>
  <c r="AJ90" i="1"/>
  <c r="AJ98" i="1"/>
  <c r="AJ102" i="1"/>
  <c r="AJ103" i="1"/>
  <c r="AJ105" i="1"/>
  <c r="AJ49" i="1"/>
  <c r="AJ72" i="1"/>
  <c r="AJ96" i="1"/>
  <c r="AJ97" i="1"/>
  <c r="AJ43" i="1"/>
  <c r="AJ76" i="1"/>
  <c r="AJ88" i="1"/>
  <c r="AG2" i="1"/>
  <c r="AG54" i="1"/>
  <c r="AG104" i="1"/>
  <c r="AG99" i="1"/>
  <c r="AG39" i="1"/>
  <c r="AG35" i="1"/>
  <c r="AG72" i="1"/>
  <c r="AI14" i="1"/>
  <c r="AI30" i="1"/>
  <c r="AI37" i="1"/>
  <c r="AI49" i="1"/>
  <c r="AA4" i="1"/>
  <c r="AA9" i="1"/>
  <c r="AA14" i="1"/>
  <c r="AA18" i="1"/>
  <c r="AA29" i="1"/>
  <c r="AA51" i="1"/>
  <c r="AA54" i="1"/>
  <c r="AA2" i="1"/>
  <c r="AA13" i="1"/>
  <c r="AA57" i="1"/>
  <c r="AA31" i="1"/>
  <c r="AA40" i="1"/>
  <c r="AA45" i="1"/>
  <c r="AA52" i="1"/>
  <c r="AA53" i="1"/>
  <c r="AA63" i="1"/>
  <c r="AA71" i="1"/>
  <c r="AA87" i="1"/>
  <c r="AA39" i="1"/>
  <c r="AA55" i="1"/>
  <c r="AA60" i="1"/>
  <c r="AA62" i="1"/>
  <c r="AA70" i="1"/>
  <c r="AA76" i="1"/>
  <c r="AA80" i="1"/>
  <c r="AA84" i="1"/>
  <c r="AA25" i="1"/>
  <c r="AA38" i="1"/>
  <c r="AA58" i="1"/>
  <c r="AA67" i="1"/>
  <c r="AA69" i="1"/>
  <c r="AA56" i="1"/>
  <c r="AA66" i="1"/>
  <c r="AA68" i="1"/>
  <c r="AA75" i="1"/>
  <c r="AA78" i="1"/>
  <c r="AA79" i="1"/>
  <c r="AA93" i="1"/>
  <c r="AA95" i="1"/>
  <c r="AA30" i="1"/>
  <c r="AA74" i="1"/>
  <c r="AA83" i="1"/>
  <c r="AA92" i="1"/>
  <c r="AA48" i="1"/>
  <c r="AA59" i="1"/>
  <c r="AA61" i="1"/>
  <c r="AA65" i="1"/>
  <c r="AA73" i="1"/>
  <c r="AA77" i="1"/>
  <c r="AA26" i="1"/>
  <c r="AA64" i="1"/>
  <c r="AA72" i="1"/>
  <c r="AA85" i="1"/>
  <c r="AA86" i="1"/>
  <c r="AA88" i="1"/>
  <c r="AA91" i="1"/>
  <c r="AA94" i="1"/>
  <c r="AA82" i="1"/>
  <c r="AA89" i="1"/>
  <c r="AA90" i="1"/>
  <c r="AA100" i="1"/>
  <c r="AA101" i="1"/>
  <c r="AA102" i="1"/>
  <c r="AA105" i="1"/>
  <c r="AA97" i="1"/>
  <c r="AA98" i="1"/>
  <c r="AA99" i="1"/>
  <c r="AA103" i="1"/>
  <c r="AA104" i="1"/>
  <c r="AA81" i="1"/>
  <c r="AA47" i="1"/>
  <c r="AA96" i="1"/>
  <c r="AE11" i="1"/>
  <c r="AE16" i="1"/>
  <c r="AE23" i="1"/>
  <c r="AE33" i="1"/>
  <c r="AE35" i="1"/>
  <c r="AE52" i="1"/>
  <c r="AE48" i="1"/>
  <c r="AE15" i="1"/>
  <c r="AE18" i="1"/>
  <c r="AE34" i="1"/>
  <c r="AE36" i="1"/>
  <c r="AE32" i="1"/>
  <c r="AE49" i="1"/>
  <c r="AE46" i="1"/>
  <c r="AE59" i="1"/>
  <c r="AE61" i="1"/>
  <c r="AE74" i="1"/>
  <c r="AE83" i="1"/>
  <c r="AE57" i="1"/>
  <c r="AE65" i="1"/>
  <c r="AE73" i="1"/>
  <c r="AE77" i="1"/>
  <c r="AE89" i="1"/>
  <c r="AE91" i="1"/>
  <c r="AE54" i="1"/>
  <c r="AE81" i="1"/>
  <c r="AE82" i="1"/>
  <c r="AE90" i="1"/>
  <c r="AE12" i="1"/>
  <c r="AE85" i="1"/>
  <c r="AE86" i="1"/>
  <c r="AE88" i="1"/>
  <c r="AE38" i="1"/>
  <c r="AE50" i="1"/>
  <c r="AE63" i="1"/>
  <c r="AE71" i="1"/>
  <c r="AE87" i="1"/>
  <c r="AE58" i="1"/>
  <c r="AE62" i="1"/>
  <c r="AE70" i="1"/>
  <c r="AE84" i="1"/>
  <c r="AE37" i="1"/>
  <c r="AE66" i="1"/>
  <c r="AE75" i="1"/>
  <c r="AE78" i="1"/>
  <c r="AE79" i="1"/>
  <c r="AE93" i="1"/>
  <c r="AE95" i="1"/>
  <c r="AE96" i="1"/>
  <c r="AE98" i="1"/>
  <c r="AE104" i="1"/>
  <c r="AE30" i="1"/>
  <c r="AE56" i="1"/>
  <c r="AE92" i="1"/>
  <c r="AE94" i="1"/>
  <c r="AE67" i="1"/>
  <c r="AE100" i="1"/>
  <c r="AE101" i="1"/>
  <c r="AE102" i="1"/>
  <c r="AE105" i="1"/>
  <c r="AE69" i="1"/>
  <c r="AE97" i="1"/>
  <c r="AE99" i="1"/>
  <c r="AE103" i="1"/>
  <c r="AF3" i="1"/>
  <c r="AF13" i="1"/>
  <c r="AF4" i="1"/>
  <c r="AF5" i="1"/>
  <c r="AF41" i="1"/>
  <c r="AF45" i="1"/>
  <c r="AF43" i="1"/>
  <c r="AF29" i="1"/>
  <c r="AF55" i="1"/>
  <c r="AF12" i="1"/>
  <c r="AF42" i="1"/>
  <c r="AF47" i="1"/>
  <c r="AF53" i="1"/>
  <c r="AF54" i="1"/>
  <c r="AF18" i="1"/>
  <c r="AF26" i="1"/>
  <c r="AF37" i="1"/>
  <c r="AF78" i="1"/>
  <c r="AF11" i="1"/>
  <c r="AF32" i="1"/>
  <c r="AF59" i="1"/>
  <c r="AF73" i="1"/>
  <c r="AF89" i="1"/>
  <c r="AF25" i="1"/>
  <c r="AF31" i="1"/>
  <c r="AF52" i="1"/>
  <c r="AF64" i="1"/>
  <c r="AF72" i="1"/>
  <c r="AF81" i="1"/>
  <c r="AF82" i="1"/>
  <c r="AF90" i="1"/>
  <c r="AF17" i="1"/>
  <c r="AF34" i="1"/>
  <c r="AF60" i="1"/>
  <c r="AF85" i="1"/>
  <c r="AF86" i="1"/>
  <c r="AF33" i="1"/>
  <c r="AF67" i="1"/>
  <c r="AF69" i="1"/>
  <c r="AF94" i="1"/>
  <c r="AF101" i="1"/>
  <c r="AF105" i="1"/>
  <c r="AF58" i="1"/>
  <c r="AF97" i="1"/>
  <c r="AF98" i="1"/>
  <c r="AF93" i="1"/>
  <c r="AF102" i="1"/>
  <c r="AG7" i="1"/>
  <c r="AG61" i="1"/>
  <c r="AG23" i="1"/>
  <c r="AG6" i="1"/>
  <c r="AG5" i="1"/>
  <c r="AG44" i="1"/>
  <c r="AG79" i="1"/>
  <c r="AI18" i="1"/>
  <c r="AI33" i="1"/>
  <c r="AI4" i="1"/>
  <c r="AI23" i="1"/>
  <c r="AM25" i="1"/>
  <c r="AM14" i="1"/>
  <c r="AD16" i="1"/>
  <c r="AD2" i="1"/>
  <c r="AD13" i="1"/>
  <c r="AD4" i="1"/>
  <c r="AD5" i="1"/>
  <c r="AD6" i="1"/>
  <c r="AD7" i="1"/>
  <c r="AD8" i="1"/>
  <c r="AD24" i="1"/>
  <c r="AD28" i="1"/>
  <c r="AD31" i="1"/>
  <c r="AD56" i="1"/>
  <c r="AD14" i="1"/>
  <c r="AD15" i="1"/>
  <c r="AD55" i="1"/>
  <c r="AD51" i="1"/>
  <c r="AD54" i="1"/>
  <c r="AD3" i="1"/>
  <c r="AD46" i="1"/>
  <c r="AD32" i="1"/>
  <c r="AD57" i="1"/>
  <c r="AD65" i="1"/>
  <c r="AD73" i="1"/>
  <c r="AD77" i="1"/>
  <c r="AD89" i="1"/>
  <c r="AD91" i="1"/>
  <c r="AD53" i="1"/>
  <c r="AD81" i="1"/>
  <c r="AD82" i="1"/>
  <c r="AD90" i="1"/>
  <c r="AD39" i="1"/>
  <c r="AD52" i="1"/>
  <c r="AD64" i="1"/>
  <c r="AD72" i="1"/>
  <c r="AD85" i="1"/>
  <c r="AD86" i="1"/>
  <c r="AD88" i="1"/>
  <c r="AD35" i="1"/>
  <c r="AD50" i="1"/>
  <c r="AD60" i="1"/>
  <c r="AD63" i="1"/>
  <c r="AD71" i="1"/>
  <c r="AD87" i="1"/>
  <c r="AD42" i="1"/>
  <c r="AD58" i="1"/>
  <c r="AD62" i="1"/>
  <c r="AD70" i="1"/>
  <c r="AD76" i="1"/>
  <c r="AD80" i="1"/>
  <c r="AD84" i="1"/>
  <c r="AD49" i="1"/>
  <c r="AD67" i="1"/>
  <c r="AD69" i="1"/>
  <c r="AD47" i="1"/>
  <c r="AD48" i="1"/>
  <c r="AD59" i="1"/>
  <c r="AD61" i="1"/>
  <c r="AD74" i="1"/>
  <c r="AD83" i="1"/>
  <c r="AD92" i="1"/>
  <c r="AD94" i="1"/>
  <c r="AD96" i="1"/>
  <c r="AD93" i="1"/>
  <c r="AD66" i="1"/>
  <c r="AD75" i="1"/>
  <c r="AD100" i="1"/>
  <c r="AD68" i="1"/>
  <c r="AD33" i="1"/>
  <c r="AD102" i="1"/>
  <c r="AD105" i="1"/>
  <c r="AD79" i="1"/>
  <c r="AD95" i="1"/>
  <c r="AD101" i="1"/>
  <c r="AD97" i="1"/>
  <c r="AD98" i="1"/>
  <c r="AD99" i="1"/>
  <c r="AD103" i="1"/>
  <c r="AD104" i="1"/>
  <c r="AD78" i="1"/>
  <c r="X22" i="1"/>
  <c r="X31" i="1"/>
  <c r="X40" i="1"/>
  <c r="X49" i="1"/>
  <c r="X86" i="1"/>
  <c r="X95" i="1"/>
  <c r="X104" i="1"/>
  <c r="X8" i="1"/>
  <c r="X18" i="1"/>
  <c r="X27" i="1"/>
  <c r="X36" i="1"/>
  <c r="X45" i="1"/>
  <c r="X50" i="1"/>
  <c r="X59" i="1"/>
  <c r="X68" i="1"/>
  <c r="X77" i="1"/>
  <c r="X82" i="1"/>
  <c r="X91" i="1"/>
  <c r="X100" i="1"/>
  <c r="X9" i="1"/>
  <c r="X14" i="1"/>
  <c r="X23" i="1"/>
  <c r="X32" i="1"/>
  <c r="X41" i="1"/>
  <c r="X55" i="1"/>
  <c r="X64" i="1"/>
  <c r="X73" i="1"/>
  <c r="X46" i="1"/>
  <c r="X78" i="1"/>
  <c r="X87" i="1"/>
  <c r="X96" i="1"/>
  <c r="X105" i="1"/>
  <c r="X10" i="1"/>
  <c r="X19" i="1"/>
  <c r="X28" i="1"/>
  <c r="X37" i="1"/>
  <c r="X42" i="1"/>
  <c r="X51" i="1"/>
  <c r="X60" i="1"/>
  <c r="X69" i="1"/>
  <c r="X74" i="1"/>
  <c r="X83" i="1"/>
  <c r="X92" i="1"/>
  <c r="X101" i="1"/>
  <c r="X3" i="1"/>
  <c r="X11" i="1"/>
  <c r="X102" i="1"/>
  <c r="X16" i="1"/>
  <c r="X30" i="1"/>
  <c r="X57" i="1"/>
  <c r="X71" i="1"/>
  <c r="X6" i="1"/>
  <c r="X15" i="1"/>
  <c r="X24" i="1"/>
  <c r="X33" i="1"/>
  <c r="X38" i="1"/>
  <c r="X47" i="1"/>
  <c r="X56" i="1"/>
  <c r="X65" i="1"/>
  <c r="X70" i="1"/>
  <c r="X79" i="1"/>
  <c r="X88" i="1"/>
  <c r="X97" i="1"/>
  <c r="X4" i="1"/>
  <c r="X12" i="1"/>
  <c r="X39" i="1"/>
  <c r="X80" i="1"/>
  <c r="X94" i="1"/>
  <c r="X20" i="1"/>
  <c r="X29" i="1"/>
  <c r="X34" i="1"/>
  <c r="X43" i="1"/>
  <c r="X52" i="1"/>
  <c r="X61" i="1"/>
  <c r="X66" i="1"/>
  <c r="X75" i="1"/>
  <c r="X84" i="1"/>
  <c r="X93" i="1"/>
  <c r="X98" i="1"/>
  <c r="X5" i="1"/>
  <c r="X13" i="1"/>
  <c r="X25" i="1"/>
  <c r="X48" i="1"/>
  <c r="X62" i="1"/>
  <c r="X89" i="1"/>
  <c r="X103" i="1"/>
  <c r="X2" i="1"/>
  <c r="X21" i="1"/>
  <c r="X26" i="1"/>
  <c r="X35" i="1"/>
  <c r="X44" i="1"/>
  <c r="X53" i="1"/>
  <c r="X58" i="1"/>
  <c r="X67" i="1"/>
  <c r="X76" i="1"/>
  <c r="X85" i="1"/>
  <c r="X90" i="1"/>
  <c r="X99" i="1"/>
  <c r="X7" i="1"/>
  <c r="X17" i="1"/>
  <c r="X54" i="1"/>
  <c r="X63" i="1"/>
  <c r="X72" i="1"/>
  <c r="X81" i="1"/>
  <c r="AG11" i="1"/>
  <c r="AG75" i="1"/>
  <c r="AG40" i="1"/>
  <c r="AG10" i="1"/>
  <c r="AG9" i="1"/>
  <c r="AG47" i="1"/>
  <c r="AG80" i="1"/>
  <c r="AI39" i="1"/>
  <c r="AI51" i="1"/>
  <c r="AI9" i="1"/>
  <c r="AH3" i="1"/>
  <c r="AH21" i="1"/>
  <c r="AH13" i="1"/>
  <c r="AH24" i="1"/>
  <c r="AH30" i="1"/>
  <c r="AH40" i="1"/>
  <c r="AH46" i="1"/>
  <c r="AH50" i="1"/>
  <c r="AH58" i="1"/>
  <c r="AH9" i="1"/>
  <c r="AH33" i="1"/>
  <c r="AH41" i="1"/>
  <c r="AH45" i="1"/>
  <c r="AH14" i="1"/>
  <c r="AH20" i="1"/>
  <c r="AH25" i="1"/>
  <c r="AH31" i="1"/>
  <c r="AH48" i="1"/>
  <c r="AH56" i="1"/>
  <c r="AH15" i="1"/>
  <c r="AH34" i="1"/>
  <c r="AH36" i="1"/>
  <c r="AH39" i="1"/>
  <c r="AH44" i="1"/>
  <c r="AH29" i="1"/>
  <c r="AH47" i="1"/>
  <c r="AH68" i="1"/>
  <c r="AH75" i="1"/>
  <c r="AH79" i="1"/>
  <c r="AH8" i="1"/>
  <c r="AH26" i="1"/>
  <c r="AH61" i="1"/>
  <c r="AH66" i="1"/>
  <c r="AH67" i="1"/>
  <c r="AH93" i="1"/>
  <c r="AH94" i="1"/>
  <c r="AH19" i="1"/>
  <c r="AH32" i="1"/>
  <c r="AH57" i="1"/>
  <c r="AH74" i="1"/>
  <c r="AH78" i="1"/>
  <c r="AH92" i="1"/>
  <c r="AH51" i="1"/>
  <c r="AH54" i="1"/>
  <c r="AH55" i="1"/>
  <c r="AH72" i="1"/>
  <c r="AH88" i="1"/>
  <c r="AH89" i="1"/>
  <c r="AH43" i="1"/>
  <c r="AH80" i="1"/>
  <c r="AH81" i="1"/>
  <c r="AH85" i="1"/>
  <c r="AH71" i="1"/>
  <c r="AH60" i="1"/>
  <c r="AH62" i="1"/>
  <c r="AH87" i="1"/>
  <c r="AH99" i="1"/>
  <c r="AH100" i="1"/>
  <c r="AH101" i="1"/>
  <c r="AH104" i="1"/>
  <c r="AH42" i="1"/>
  <c r="AH98" i="1"/>
  <c r="AH102" i="1"/>
  <c r="AH103" i="1"/>
  <c r="AH105" i="1"/>
  <c r="AH96" i="1"/>
  <c r="AH97" i="1"/>
  <c r="AH27" i="1"/>
  <c r="AH63" i="1"/>
  <c r="AH86" i="1"/>
  <c r="AH95" i="1"/>
  <c r="AM3" i="1"/>
  <c r="AM10" i="1"/>
  <c r="AM19" i="1"/>
  <c r="AM18" i="1"/>
  <c r="AM20" i="1"/>
  <c r="AM29" i="1"/>
  <c r="AM39" i="1"/>
  <c r="AM49" i="1"/>
  <c r="AM55" i="1"/>
  <c r="AM2" i="1"/>
  <c r="AM26" i="1"/>
  <c r="AM32" i="1"/>
  <c r="AM54" i="1"/>
  <c r="AM7" i="1"/>
  <c r="AM22" i="1"/>
  <c r="AM23" i="1"/>
  <c r="AM42" i="1"/>
  <c r="AM53" i="1"/>
  <c r="AM61" i="1"/>
  <c r="AM9" i="1"/>
  <c r="AM17" i="1"/>
  <c r="AM28" i="1"/>
  <c r="AM33" i="1"/>
  <c r="AM35" i="1"/>
  <c r="AM41" i="1"/>
  <c r="AM13" i="1"/>
  <c r="AM64" i="1"/>
  <c r="AM72" i="1"/>
  <c r="AM76" i="1"/>
  <c r="AM88" i="1"/>
  <c r="AM90" i="1"/>
  <c r="AM24" i="1"/>
  <c r="AM58" i="1"/>
  <c r="AM60" i="1"/>
  <c r="AM80" i="1"/>
  <c r="AM81" i="1"/>
  <c r="AM89" i="1"/>
  <c r="AM16" i="1"/>
  <c r="AM63" i="1"/>
  <c r="AM71" i="1"/>
  <c r="AM84" i="1"/>
  <c r="AM85" i="1"/>
  <c r="AM87" i="1"/>
  <c r="AM45" i="1"/>
  <c r="AM46" i="1"/>
  <c r="AM56" i="1"/>
  <c r="AM62" i="1"/>
  <c r="AM70" i="1"/>
  <c r="AM86" i="1"/>
  <c r="AM12" i="1"/>
  <c r="AM36" i="1"/>
  <c r="AM44" i="1"/>
  <c r="AM69" i="1"/>
  <c r="AM75" i="1"/>
  <c r="AM79" i="1"/>
  <c r="AM83" i="1"/>
  <c r="AM57" i="1"/>
  <c r="AM59" i="1"/>
  <c r="AM66" i="1"/>
  <c r="AM68" i="1"/>
  <c r="AM73" i="1"/>
  <c r="AM82" i="1"/>
  <c r="AM91" i="1"/>
  <c r="AM38" i="1"/>
  <c r="AM67" i="1"/>
  <c r="AM78" i="1"/>
  <c r="AM95" i="1"/>
  <c r="AM101" i="1"/>
  <c r="AM104" i="1"/>
  <c r="AM77" i="1"/>
  <c r="AM92" i="1"/>
  <c r="AM100" i="1"/>
  <c r="AM93" i="1"/>
  <c r="AM99" i="1"/>
  <c r="AM105" i="1"/>
  <c r="AM15" i="1"/>
  <c r="AM65" i="1"/>
  <c r="AM74" i="1"/>
  <c r="AM94" i="1"/>
  <c r="AM96" i="1"/>
  <c r="AM97" i="1"/>
  <c r="AM98" i="1"/>
  <c r="AM102" i="1"/>
  <c r="AM103" i="1"/>
  <c r="AG12" i="1"/>
  <c r="AG76" i="1"/>
  <c r="AG55" i="1"/>
  <c r="AG19" i="1"/>
  <c r="AG17" i="1"/>
  <c r="AG49" i="1"/>
  <c r="AG85" i="1"/>
  <c r="AI44" i="1"/>
  <c r="AI25" i="1"/>
  <c r="AI11" i="1"/>
  <c r="AM37" i="1"/>
  <c r="AM34" i="1"/>
  <c r="AB8" i="1"/>
  <c r="AB23" i="1"/>
  <c r="AB17" i="1"/>
  <c r="AB25" i="1"/>
  <c r="AB9" i="1"/>
  <c r="AB14" i="1"/>
  <c r="AB15" i="1"/>
  <c r="AB43" i="1"/>
  <c r="AB55" i="1"/>
  <c r="AB10" i="1"/>
  <c r="AB11" i="1"/>
  <c r="AB12" i="1"/>
  <c r="AB19" i="1"/>
  <c r="AB26" i="1"/>
  <c r="AB32" i="1"/>
  <c r="AB39" i="1"/>
  <c r="AB42" i="1"/>
  <c r="AB47" i="1"/>
  <c r="AB49" i="1"/>
  <c r="AB53" i="1"/>
  <c r="AB3" i="1"/>
  <c r="AB44" i="1"/>
  <c r="AB46" i="1"/>
  <c r="AB58" i="1"/>
  <c r="AB4" i="1"/>
  <c r="AB5" i="1"/>
  <c r="AB6" i="1"/>
  <c r="AB7" i="1"/>
  <c r="AB16" i="1"/>
  <c r="AB22" i="1"/>
  <c r="AB24" i="1"/>
  <c r="AB27" i="1"/>
  <c r="AB30" i="1"/>
  <c r="AB33" i="1"/>
  <c r="AB35" i="1"/>
  <c r="AB38" i="1"/>
  <c r="AB52" i="1"/>
  <c r="AB36" i="1"/>
  <c r="AB40" i="1"/>
  <c r="AB64" i="1"/>
  <c r="AB72" i="1"/>
  <c r="AB85" i="1"/>
  <c r="AB86" i="1"/>
  <c r="AB88" i="1"/>
  <c r="AB28" i="1"/>
  <c r="AB31" i="1"/>
  <c r="AB54" i="1"/>
  <c r="AB63" i="1"/>
  <c r="AB71" i="1"/>
  <c r="AB87" i="1"/>
  <c r="AB50" i="1"/>
  <c r="AB51" i="1"/>
  <c r="AB60" i="1"/>
  <c r="AB62" i="1"/>
  <c r="AB70" i="1"/>
  <c r="AB76" i="1"/>
  <c r="AB80" i="1"/>
  <c r="AB84" i="1"/>
  <c r="AB20" i="1"/>
  <c r="AB34" i="1"/>
  <c r="AB67" i="1"/>
  <c r="AB69" i="1"/>
  <c r="AB94" i="1"/>
  <c r="AB56" i="1"/>
  <c r="AB66" i="1"/>
  <c r="AB68" i="1"/>
  <c r="AB75" i="1"/>
  <c r="AB78" i="1"/>
  <c r="AB79" i="1"/>
  <c r="AB93" i="1"/>
  <c r="AB95" i="1"/>
  <c r="AB96" i="1"/>
  <c r="AB41" i="1"/>
  <c r="AB74" i="1"/>
  <c r="AB83" i="1"/>
  <c r="AB18" i="1"/>
  <c r="AB21" i="1"/>
  <c r="AB29" i="1"/>
  <c r="AB45" i="1"/>
  <c r="AB81" i="1"/>
  <c r="AB82" i="1"/>
  <c r="AB90" i="1"/>
  <c r="AB73" i="1"/>
  <c r="AB48" i="1"/>
  <c r="AB91" i="1"/>
  <c r="AB2" i="1"/>
  <c r="AB77" i="1"/>
  <c r="AB65" i="1"/>
  <c r="AB89" i="1"/>
  <c r="AB100" i="1"/>
  <c r="AB101" i="1"/>
  <c r="AB102" i="1"/>
  <c r="AB105" i="1"/>
  <c r="AB13" i="1"/>
  <c r="AB57" i="1"/>
  <c r="AB59" i="1"/>
  <c r="AB61" i="1"/>
  <c r="AB97" i="1"/>
  <c r="AB98" i="1"/>
  <c r="AB99" i="1"/>
  <c r="AB103" i="1"/>
  <c r="AB104" i="1"/>
  <c r="AB37" i="1"/>
  <c r="AB92" i="1"/>
  <c r="AC4" i="1"/>
  <c r="AC5" i="1"/>
  <c r="AC6" i="1"/>
  <c r="AC7" i="1"/>
  <c r="AC8" i="1"/>
  <c r="AC16" i="1"/>
  <c r="AC22" i="1"/>
  <c r="AC24" i="1"/>
  <c r="AC23" i="1"/>
  <c r="AC17" i="1"/>
  <c r="AC25" i="1"/>
  <c r="AC48" i="1"/>
  <c r="AC18" i="1"/>
  <c r="AC20" i="1"/>
  <c r="AC29" i="1"/>
  <c r="AC34" i="1"/>
  <c r="AC36" i="1"/>
  <c r="AC51" i="1"/>
  <c r="AC54" i="1"/>
  <c r="AC10" i="1"/>
  <c r="AC11" i="1"/>
  <c r="AC12" i="1"/>
  <c r="AC19" i="1"/>
  <c r="AC26" i="1"/>
  <c r="AC32" i="1"/>
  <c r="AC39" i="1"/>
  <c r="AC42" i="1"/>
  <c r="AC47" i="1"/>
  <c r="AC49" i="1"/>
  <c r="AC53" i="1"/>
  <c r="AC59" i="1"/>
  <c r="AC60" i="1"/>
  <c r="AC61" i="1"/>
  <c r="AC2" i="1"/>
  <c r="AC13" i="1"/>
  <c r="AC21" i="1"/>
  <c r="AC37" i="1"/>
  <c r="AC50" i="1"/>
  <c r="AC45" i="1"/>
  <c r="AC81" i="1"/>
  <c r="AC82" i="1"/>
  <c r="AC90" i="1"/>
  <c r="AC14" i="1"/>
  <c r="AC40" i="1"/>
  <c r="AC44" i="1"/>
  <c r="AC52" i="1"/>
  <c r="AC64" i="1"/>
  <c r="AC72" i="1"/>
  <c r="AC85" i="1"/>
  <c r="AC86" i="1"/>
  <c r="AC88" i="1"/>
  <c r="AC28" i="1"/>
  <c r="AC31" i="1"/>
  <c r="AC35" i="1"/>
  <c r="AC55" i="1"/>
  <c r="AC63" i="1"/>
  <c r="AC71" i="1"/>
  <c r="AC87" i="1"/>
  <c r="AC9" i="1"/>
  <c r="AC38" i="1"/>
  <c r="AC58" i="1"/>
  <c r="AC62" i="1"/>
  <c r="AC70" i="1"/>
  <c r="AC76" i="1"/>
  <c r="AC80" i="1"/>
  <c r="AC84" i="1"/>
  <c r="AC15" i="1"/>
  <c r="AC43" i="1"/>
  <c r="AC67" i="1"/>
  <c r="AC69" i="1"/>
  <c r="AC94" i="1"/>
  <c r="AC27" i="1"/>
  <c r="AC30" i="1"/>
  <c r="AC33" i="1"/>
  <c r="AC56" i="1"/>
  <c r="AC66" i="1"/>
  <c r="AC68" i="1"/>
  <c r="AC75" i="1"/>
  <c r="AC78" i="1"/>
  <c r="AC79" i="1"/>
  <c r="AC3" i="1"/>
  <c r="AC46" i="1"/>
  <c r="AC57" i="1"/>
  <c r="AC65" i="1"/>
  <c r="AC73" i="1"/>
  <c r="AC77" i="1"/>
  <c r="AC89" i="1"/>
  <c r="AC91" i="1"/>
  <c r="AC92" i="1"/>
  <c r="AC93" i="1"/>
  <c r="AC96" i="1"/>
  <c r="AC98" i="1"/>
  <c r="AC103" i="1"/>
  <c r="AC95" i="1"/>
  <c r="AC99" i="1"/>
  <c r="AC100" i="1"/>
  <c r="AC101" i="1"/>
  <c r="AC102" i="1"/>
  <c r="AC105" i="1"/>
  <c r="AC74" i="1"/>
  <c r="AC97" i="1"/>
  <c r="AC104" i="1"/>
  <c r="AC41" i="1"/>
  <c r="AC83" i="1"/>
  <c r="AL16" i="1"/>
  <c r="AL10" i="1"/>
  <c r="AL18" i="1"/>
  <c r="AL20" i="1"/>
  <c r="AL12" i="1"/>
  <c r="AL43" i="1"/>
  <c r="AL44" i="1"/>
  <c r="AL21" i="1"/>
  <c r="AL22" i="1"/>
  <c r="AL42" i="1"/>
  <c r="AL53" i="1"/>
  <c r="AL24" i="1"/>
  <c r="AL38" i="1"/>
  <c r="AL59" i="1"/>
  <c r="AL60" i="1"/>
  <c r="AL8" i="1"/>
  <c r="AL89" i="1"/>
  <c r="AL85" i="1"/>
  <c r="AL29" i="1"/>
  <c r="AL62" i="1"/>
  <c r="AL70" i="1"/>
  <c r="AL86" i="1"/>
  <c r="AL26" i="1"/>
  <c r="AL69" i="1"/>
  <c r="AL61" i="1"/>
  <c r="AL68" i="1"/>
  <c r="AL96" i="1"/>
  <c r="AL35" i="1"/>
  <c r="AL51" i="1"/>
  <c r="AL65" i="1"/>
  <c r="AL67" i="1"/>
  <c r="AL77" i="1"/>
  <c r="AL90" i="1"/>
  <c r="AL95" i="1"/>
  <c r="AL91" i="1"/>
  <c r="AL94" i="1"/>
  <c r="AL103" i="1"/>
  <c r="AL99" i="1"/>
  <c r="AL100" i="1"/>
  <c r="AL101" i="1"/>
  <c r="AL104" i="1"/>
  <c r="AL98" i="1"/>
  <c r="AL102" i="1"/>
  <c r="Z5" i="1"/>
  <c r="Z14" i="1"/>
  <c r="Z18" i="1"/>
  <c r="Z20" i="1"/>
  <c r="Z26" i="1"/>
  <c r="Z34" i="1"/>
  <c r="Z36" i="1"/>
  <c r="Z39" i="1"/>
  <c r="Z47" i="1"/>
  <c r="Z59" i="1"/>
  <c r="Z60" i="1"/>
  <c r="Z61" i="1"/>
  <c r="Z2" i="1"/>
  <c r="Z44" i="1"/>
  <c r="Z46" i="1"/>
  <c r="Z30" i="1"/>
  <c r="Z38" i="1"/>
  <c r="Z50" i="1"/>
  <c r="Z52" i="1"/>
  <c r="Z8" i="1"/>
  <c r="Z28" i="1"/>
  <c r="Z48" i="1"/>
  <c r="Z16" i="1"/>
  <c r="Z31" i="1"/>
  <c r="Z54" i="1"/>
  <c r="Z55" i="1"/>
  <c r="Z62" i="1"/>
  <c r="Z70" i="1"/>
  <c r="Z76" i="1"/>
  <c r="Z80" i="1"/>
  <c r="Z84" i="1"/>
  <c r="Z4" i="1"/>
  <c r="Z35" i="1"/>
  <c r="Z51" i="1"/>
  <c r="Z58" i="1"/>
  <c r="Z67" i="1"/>
  <c r="Z69" i="1"/>
  <c r="Z94" i="1"/>
  <c r="Z12" i="1"/>
  <c r="Z22" i="1"/>
  <c r="Z56" i="1"/>
  <c r="Z66" i="1"/>
  <c r="Z68" i="1"/>
  <c r="Z75" i="1"/>
  <c r="Z78" i="1"/>
  <c r="Z79" i="1"/>
  <c r="Z42" i="1"/>
  <c r="Z43" i="1"/>
  <c r="Z74" i="1"/>
  <c r="Z83" i="1"/>
  <c r="Z92" i="1"/>
  <c r="Z6" i="1"/>
  <c r="Z65" i="1"/>
  <c r="Z73" i="1"/>
  <c r="Z77" i="1"/>
  <c r="Z89" i="1"/>
  <c r="Z91" i="1"/>
  <c r="Z81" i="1"/>
  <c r="Z82" i="1"/>
  <c r="Z24" i="1"/>
  <c r="Z32" i="1"/>
  <c r="Z40" i="1"/>
  <c r="Z63" i="1"/>
  <c r="Z71" i="1"/>
  <c r="Z87" i="1"/>
  <c r="Z64" i="1"/>
  <c r="Z100" i="1"/>
  <c r="Z101" i="1"/>
  <c r="Z102" i="1"/>
  <c r="Z10" i="1"/>
  <c r="Z90" i="1"/>
  <c r="Z105" i="1"/>
  <c r="Z95" i="1"/>
  <c r="Z97" i="1"/>
  <c r="Z98" i="1"/>
  <c r="Z99" i="1"/>
  <c r="Z103" i="1"/>
  <c r="Z104" i="1"/>
  <c r="Z72" i="1"/>
  <c r="Z86" i="1"/>
  <c r="Z88" i="1"/>
  <c r="Z85" i="1"/>
  <c r="Z96" i="1"/>
  <c r="Z93" i="1"/>
  <c r="AG13" i="1"/>
  <c r="AG82" i="1"/>
  <c r="AG62" i="1"/>
  <c r="AG29" i="1"/>
  <c r="AG27" i="1"/>
  <c r="AG50" i="1"/>
  <c r="AG90" i="1"/>
  <c r="AI5" i="1"/>
  <c r="AI26" i="1"/>
  <c r="AI19" i="1"/>
  <c r="AV121" i="1"/>
  <c r="N8" i="2"/>
  <c r="AY113" i="1"/>
  <c r="AC109" i="1"/>
  <c r="N9" i="2"/>
  <c r="AY114" i="1"/>
  <c r="AD109" i="1"/>
  <c r="AV113" i="1"/>
  <c r="J5" i="4"/>
  <c r="H15" i="3"/>
  <c r="J7" i="4"/>
  <c r="H17" i="3"/>
  <c r="F2" i="4"/>
  <c r="J4" i="4"/>
  <c r="H14" i="3"/>
  <c r="J3" i="4"/>
  <c r="H13" i="3"/>
  <c r="J2" i="4"/>
  <c r="H12" i="3"/>
  <c r="J6" i="4"/>
  <c r="H16" i="3"/>
  <c r="P15" i="3"/>
  <c r="C12" i="3"/>
  <c r="M5" i="2"/>
  <c r="AX110" i="1"/>
  <c r="Z108" i="1"/>
  <c r="M4" i="2"/>
  <c r="AX109" i="1"/>
  <c r="Y108" i="1"/>
  <c r="M3" i="2"/>
  <c r="AX108" i="1"/>
  <c r="X108" i="1"/>
  <c r="N15" i="2"/>
  <c r="AY121" i="1"/>
  <c r="AW120" i="1"/>
  <c r="M6" i="2"/>
  <c r="AX111" i="1"/>
  <c r="AA108" i="1"/>
  <c r="AW115" i="1"/>
  <c r="L18" i="2"/>
  <c r="L11" i="2"/>
  <c r="O15" i="2"/>
  <c r="AZ121" i="1"/>
  <c r="AZ112" i="1"/>
  <c r="M15" i="2"/>
  <c r="AX121" i="1"/>
  <c r="AW116" i="1"/>
  <c r="L12" i="2"/>
  <c r="AW117" i="1"/>
  <c r="L15" i="2"/>
  <c r="AW121" i="1"/>
  <c r="Q10" i="2"/>
  <c r="Q14" i="2"/>
  <c r="Q13" i="2"/>
  <c r="Q11" i="2"/>
  <c r="Q12" i="2"/>
  <c r="AL108" i="1" l="1"/>
  <c r="AC106" i="1" s="1"/>
  <c r="AC107" i="1" s="1"/>
  <c r="AO107" i="1"/>
  <c r="AK107" i="1"/>
  <c r="X106" i="1" s="1"/>
  <c r="X107" i="1" s="1"/>
  <c r="G12" i="3" s="1"/>
  <c r="J12" i="3" s="1"/>
  <c r="N12" i="3" s="1"/>
  <c r="AP107" i="1"/>
  <c r="AN107" i="1"/>
  <c r="AM109" i="1"/>
  <c r="AG106" i="1" s="1"/>
  <c r="AG107" i="1" s="1"/>
  <c r="G17" i="3" s="1"/>
  <c r="AD106" i="1" l="1"/>
  <c r="AD107" i="1" s="1"/>
  <c r="Z106" i="1"/>
  <c r="Z107" i="1" s="1"/>
  <c r="G14" i="3" s="1"/>
  <c r="J14" i="3" s="1"/>
  <c r="N14" i="3" s="1"/>
  <c r="Y106" i="1"/>
  <c r="Y107" i="1" s="1"/>
  <c r="G13" i="3" s="1"/>
  <c r="J13" i="3" s="1"/>
  <c r="N13" i="3" s="1"/>
  <c r="AB106" i="1"/>
  <c r="AB107" i="1" s="1"/>
  <c r="AA106" i="1"/>
  <c r="AA107" i="1" s="1"/>
  <c r="AJ106" i="1"/>
  <c r="AJ107" i="1" s="1"/>
  <c r="AF106" i="1"/>
  <c r="AF107" i="1" s="1"/>
  <c r="G16" i="3" s="1"/>
  <c r="J16" i="3" s="1"/>
  <c r="N16" i="3" s="1"/>
  <c r="AH106" i="1"/>
  <c r="AH107" i="1" s="1"/>
  <c r="AI106" i="1"/>
  <c r="AI107" i="1" s="1"/>
  <c r="AE106" i="1"/>
  <c r="AE107" i="1" s="1"/>
  <c r="G15" i="3" s="1"/>
  <c r="J17" i="3"/>
  <c r="N17" i="3" s="1"/>
  <c r="AQ107" i="1" l="1"/>
  <c r="Q15" i="3"/>
  <c r="J15" i="3"/>
  <c r="N15" i="3" s="1"/>
  <c r="Q14" i="3"/>
  <c r="Q16" i="3"/>
  <c r="Q17" i="3"/>
  <c r="Q12" i="3"/>
  <c r="Q13" i="3"/>
</calcChain>
</file>

<file path=xl/sharedStrings.xml><?xml version="1.0" encoding="utf-8"?>
<sst xmlns="http://schemas.openxmlformats.org/spreadsheetml/2006/main" count="2689" uniqueCount="1507">
  <si>
    <t>Asset ID</t>
  </si>
  <si>
    <t>Placed in Service Date</t>
  </si>
  <si>
    <t>Disposal Date</t>
  </si>
  <si>
    <t>Beginning</t>
  </si>
  <si>
    <t>Additions</t>
  </si>
  <si>
    <t>Deletions</t>
  </si>
  <si>
    <t>Ending</t>
  </si>
  <si>
    <t>Depr_x000D_Meth/Conv</t>
  </si>
  <si>
    <t>Life_x000D_Yr Mo</t>
  </si>
  <si>
    <t>Book Cost</t>
  </si>
  <si>
    <t>Credit Reduction Amount</t>
  </si>
  <si>
    <t>Bus._x000D_Use %</t>
  </si>
  <si>
    <t>Net S179/A &amp; AFYD</t>
  </si>
  <si>
    <t>Prior Reported Depreciation</t>
  </si>
  <si>
    <t>Depreciable Basis</t>
  </si>
  <si>
    <t>Beginning Accum Depr</t>
  </si>
  <si>
    <t>Current Depr &amp; AFYD</t>
  </si>
  <si>
    <t>Net Sec 179/179A</t>
  </si>
  <si>
    <t>Net Additions Deletions</t>
  </si>
  <si>
    <t>Ending Accum Depr</t>
  </si>
  <si>
    <t>Net Book Value</t>
  </si>
  <si>
    <t>000029</t>
  </si>
  <si>
    <t>Dell Computer Hardware</t>
  </si>
  <si>
    <t>4/25/2006</t>
  </si>
  <si>
    <t>SL100FM</t>
  </si>
  <si>
    <t>5 0</t>
  </si>
  <si>
    <t>000044</t>
  </si>
  <si>
    <t>Computer Equipment</t>
  </si>
  <si>
    <t>1/8/2008</t>
  </si>
  <si>
    <t>000057</t>
  </si>
  <si>
    <t>Forklift</t>
  </si>
  <si>
    <t>8/10/2002</t>
  </si>
  <si>
    <t>000062</t>
  </si>
  <si>
    <t>Warehouse Tools</t>
  </si>
  <si>
    <t>4/16/2003</t>
  </si>
  <si>
    <t>7 0</t>
  </si>
  <si>
    <t>000064</t>
  </si>
  <si>
    <t>Color Plates Wide</t>
  </si>
  <si>
    <t>6/13/2003</t>
  </si>
  <si>
    <t>000065</t>
  </si>
  <si>
    <t>Color Plate Wide</t>
  </si>
  <si>
    <t>000066</t>
  </si>
  <si>
    <t>Shrinkwrap Machine</t>
  </si>
  <si>
    <t>7/24/2003</t>
  </si>
  <si>
    <t>000067</t>
  </si>
  <si>
    <t>Forklift Attachment</t>
  </si>
  <si>
    <t>8/20/2003</t>
  </si>
  <si>
    <t>000068</t>
  </si>
  <si>
    <t>Warehouse Shelving</t>
  </si>
  <si>
    <t>3/9/2004</t>
  </si>
  <si>
    <t>000069</t>
  </si>
  <si>
    <t>Band Saw</t>
  </si>
  <si>
    <t>5/24/2004</t>
  </si>
  <si>
    <t>000070</t>
  </si>
  <si>
    <t>3/26/2004</t>
  </si>
  <si>
    <t>000071</t>
  </si>
  <si>
    <t>Test Plug Equipment</t>
  </si>
  <si>
    <t>9/23/2004</t>
  </si>
  <si>
    <t>000072</t>
  </si>
  <si>
    <t>Refrigerator / Grille / Sander / Wet Vac</t>
  </si>
  <si>
    <t>9/27/2004</t>
  </si>
  <si>
    <t>000073</t>
  </si>
  <si>
    <t>Radiator Test Equipment</t>
  </si>
  <si>
    <t>10/8/2004</t>
  </si>
  <si>
    <t>000074</t>
  </si>
  <si>
    <t>Air Compressor</t>
  </si>
  <si>
    <t>7/22/2004</t>
  </si>
  <si>
    <t>000076</t>
  </si>
  <si>
    <t>Test Tank Equipment</t>
  </si>
  <si>
    <t>8/2/2004</t>
  </si>
  <si>
    <t>000077</t>
  </si>
  <si>
    <t>Load Binders</t>
  </si>
  <si>
    <t>7/18/2004</t>
  </si>
  <si>
    <t>000079</t>
  </si>
  <si>
    <t>Nissan Forklift</t>
  </si>
  <si>
    <t>6/23/2004</t>
  </si>
  <si>
    <t>000080</t>
  </si>
  <si>
    <t>Equipment</t>
  </si>
  <si>
    <t>2/11/2005</t>
  </si>
  <si>
    <t>000081</t>
  </si>
  <si>
    <t>HVAC for modular office</t>
  </si>
  <si>
    <t>2/14/2005</t>
  </si>
  <si>
    <t>000083</t>
  </si>
  <si>
    <t>Platforms</t>
  </si>
  <si>
    <t>3/23/2005</t>
  </si>
  <si>
    <t>000084</t>
  </si>
  <si>
    <t>Crane with Hoist Trolley</t>
  </si>
  <si>
    <t>4/13/2005</t>
  </si>
  <si>
    <t>000087</t>
  </si>
  <si>
    <t>4/6/2006</t>
  </si>
  <si>
    <t>000088</t>
  </si>
  <si>
    <t>Stretch Wrap Machine</t>
  </si>
  <si>
    <t>6/13/2006</t>
  </si>
  <si>
    <t>000089</t>
  </si>
  <si>
    <t>Instapak Machine</t>
  </si>
  <si>
    <t>9/29/2006</t>
  </si>
  <si>
    <t>000090</t>
  </si>
  <si>
    <t>Nissan CF40LP Forklift</t>
  </si>
  <si>
    <t>2/12/2007</t>
  </si>
  <si>
    <t>000092</t>
  </si>
  <si>
    <t>Scale &amp; Zebra Printer</t>
  </si>
  <si>
    <t>5/23/2007</t>
  </si>
  <si>
    <t>000093</t>
  </si>
  <si>
    <t>TIG Welder &amp; Accessories</t>
  </si>
  <si>
    <t>6/13/2007</t>
  </si>
  <si>
    <t>10 0</t>
  </si>
  <si>
    <t>000094</t>
  </si>
  <si>
    <t>8/22/2007</t>
  </si>
  <si>
    <t>000095</t>
  </si>
  <si>
    <t>Chain Link Fence - Outside</t>
  </si>
  <si>
    <t>9/26/2007</t>
  </si>
  <si>
    <t>000096</t>
  </si>
  <si>
    <t>Pallet Pal w/ Rotator Top</t>
  </si>
  <si>
    <t>10/12/2007</t>
  </si>
  <si>
    <t>000097</t>
  </si>
  <si>
    <t>12/21/2007</t>
  </si>
  <si>
    <t>000098</t>
  </si>
  <si>
    <t>Time Clock-Hand Punch</t>
  </si>
  <si>
    <t>12/27/2007</t>
  </si>
  <si>
    <t>000099</t>
  </si>
  <si>
    <t>Slear</t>
  </si>
  <si>
    <t>1/1/2008</t>
  </si>
  <si>
    <t>000100</t>
  </si>
  <si>
    <t>Punch</t>
  </si>
  <si>
    <t>000101</t>
  </si>
  <si>
    <t>Press Break</t>
  </si>
  <si>
    <t>000102</t>
  </si>
  <si>
    <t>Press Break 2</t>
  </si>
  <si>
    <t>000103</t>
  </si>
  <si>
    <t>Heager Press 1</t>
  </si>
  <si>
    <t>000104</t>
  </si>
  <si>
    <t>Collap Bins</t>
  </si>
  <si>
    <t>6/10/2008</t>
  </si>
  <si>
    <t>000106</t>
  </si>
  <si>
    <t>Pallet Stands</t>
  </si>
  <si>
    <t>5/15/2008</t>
  </si>
  <si>
    <t>000107</t>
  </si>
  <si>
    <t>Workstation Crane</t>
  </si>
  <si>
    <t>5/23/2008</t>
  </si>
  <si>
    <t>000108</t>
  </si>
  <si>
    <t>Assembly Area</t>
  </si>
  <si>
    <t>4/1/2008</t>
  </si>
  <si>
    <t>000110</t>
  </si>
  <si>
    <t>Nelson Wire Mesh Baskets</t>
  </si>
  <si>
    <t>3/18/2008</t>
  </si>
  <si>
    <t>000111</t>
  </si>
  <si>
    <t>Cabinets</t>
  </si>
  <si>
    <t>1/31/2008</t>
  </si>
  <si>
    <t>000112</t>
  </si>
  <si>
    <t>Racks</t>
  </si>
  <si>
    <t>4/30/2008</t>
  </si>
  <si>
    <t>000114</t>
  </si>
  <si>
    <t>Hoppers</t>
  </si>
  <si>
    <t>8/18/2008</t>
  </si>
  <si>
    <t>000118</t>
  </si>
  <si>
    <t>Bookcase</t>
  </si>
  <si>
    <t>8/21/2002</t>
  </si>
  <si>
    <t>000119</t>
  </si>
  <si>
    <t>Office Furniture</t>
  </si>
  <si>
    <t>000120</t>
  </si>
  <si>
    <t>000121</t>
  </si>
  <si>
    <t>Table Bins</t>
  </si>
  <si>
    <t>11/4/2003</t>
  </si>
  <si>
    <t>000122</t>
  </si>
  <si>
    <t>2/7/2003</t>
  </si>
  <si>
    <t>000123</t>
  </si>
  <si>
    <t>Trade Show Booth</t>
  </si>
  <si>
    <t>2/13/2003</t>
  </si>
  <si>
    <t>000124</t>
  </si>
  <si>
    <t>Lateral File Cabinets</t>
  </si>
  <si>
    <t>6/9/2003</t>
  </si>
  <si>
    <t>000125</t>
  </si>
  <si>
    <t>Office Furniture &amp; Desks</t>
  </si>
  <si>
    <t>3/1/2004</t>
  </si>
  <si>
    <t>000126</t>
  </si>
  <si>
    <t>Safes</t>
  </si>
  <si>
    <t>12/31/2004</t>
  </si>
  <si>
    <t>000128</t>
  </si>
  <si>
    <t>2/21/2005</t>
  </si>
  <si>
    <t>000129</t>
  </si>
  <si>
    <t>000130</t>
  </si>
  <si>
    <t>3/28/2005</t>
  </si>
  <si>
    <t>000131</t>
  </si>
  <si>
    <t>Window Head Rails</t>
  </si>
  <si>
    <t>4/15/2005</t>
  </si>
  <si>
    <t>000132</t>
  </si>
  <si>
    <t>Warehouse Lockers</t>
  </si>
  <si>
    <t>4/12/2005</t>
  </si>
  <si>
    <t>000133</t>
  </si>
  <si>
    <t>000134</t>
  </si>
  <si>
    <t>4/27/2005</t>
  </si>
  <si>
    <t>000135</t>
  </si>
  <si>
    <t>5/25/2005</t>
  </si>
  <si>
    <t>000136</t>
  </si>
  <si>
    <t>Warehouse shelving</t>
  </si>
  <si>
    <t>10/4/2005</t>
  </si>
  <si>
    <t>000137</t>
  </si>
  <si>
    <t>000138</t>
  </si>
  <si>
    <t>10/10/2005</t>
  </si>
  <si>
    <t>000139</t>
  </si>
  <si>
    <t>Desks</t>
  </si>
  <si>
    <t>12/8/2005</t>
  </si>
  <si>
    <t>000140</t>
  </si>
  <si>
    <t>Cubicles</t>
  </si>
  <si>
    <t>3/28/2006</t>
  </si>
  <si>
    <t>000141</t>
  </si>
  <si>
    <t>Warehouse Lighting</t>
  </si>
  <si>
    <t>3/31/2006</t>
  </si>
  <si>
    <t>000142</t>
  </si>
  <si>
    <t>5/3/2006</t>
  </si>
  <si>
    <t>000143</t>
  </si>
  <si>
    <t>5/31/2006</t>
  </si>
  <si>
    <t>000144</t>
  </si>
  <si>
    <t>7/11/2006</t>
  </si>
  <si>
    <t>000145</t>
  </si>
  <si>
    <t>Warehouse Bins</t>
  </si>
  <si>
    <t>8/24/2006</t>
  </si>
  <si>
    <t>000146</t>
  </si>
  <si>
    <t>9/14/2006</t>
  </si>
  <si>
    <t>000147</t>
  </si>
  <si>
    <t>11/20/2006</t>
  </si>
  <si>
    <t>000148</t>
  </si>
  <si>
    <t>12/15/2006</t>
  </si>
  <si>
    <t>000149</t>
  </si>
  <si>
    <t>12/28/2006</t>
  </si>
  <si>
    <t>000150</t>
  </si>
  <si>
    <t>Tables &amp; Chairs - Carla's Office</t>
  </si>
  <si>
    <t>10/31/2007</t>
  </si>
  <si>
    <t>000151</t>
  </si>
  <si>
    <t>Nicki's Desk &amp; Work Space</t>
  </si>
  <si>
    <t>12/5/2007</t>
  </si>
  <si>
    <t>000155</t>
  </si>
  <si>
    <t>Modular Office</t>
  </si>
  <si>
    <t>000156</t>
  </si>
  <si>
    <t>4/29/2008</t>
  </si>
  <si>
    <t>000172</t>
  </si>
  <si>
    <t>Computer Software</t>
  </si>
  <si>
    <t>7/17/2006</t>
  </si>
  <si>
    <t>3 0</t>
  </si>
  <si>
    <t>000173</t>
  </si>
  <si>
    <t>MAS 500</t>
  </si>
  <si>
    <t>000174</t>
  </si>
  <si>
    <t>10/17/2006</t>
  </si>
  <si>
    <t>000175</t>
  </si>
  <si>
    <t>11/27/2006</t>
  </si>
  <si>
    <t>000178</t>
  </si>
  <si>
    <t>Inventory Mgt Sys</t>
  </si>
  <si>
    <t>9/20/2007</t>
  </si>
  <si>
    <t>000179</t>
  </si>
  <si>
    <t>Trumpf Punch Software</t>
  </si>
  <si>
    <t>12/17/2007</t>
  </si>
  <si>
    <t>000180</t>
  </si>
  <si>
    <t>Hand Punch Software</t>
  </si>
  <si>
    <t>000181</t>
  </si>
  <si>
    <t>MAS 500 P/Y Catch-Up</t>
  </si>
  <si>
    <t>6/15/2006</t>
  </si>
  <si>
    <t>000182</t>
  </si>
  <si>
    <t>000184</t>
  </si>
  <si>
    <t>Lathe - Used</t>
  </si>
  <si>
    <t>1/21/2009</t>
  </si>
  <si>
    <t>000185</t>
  </si>
  <si>
    <t>Milling Machine - Used</t>
  </si>
  <si>
    <t>000186</t>
  </si>
  <si>
    <t>Rolling Band Saw - Used</t>
  </si>
  <si>
    <t>000191</t>
  </si>
  <si>
    <t>Ladder, Forklift Gate, Stands - Used</t>
  </si>
  <si>
    <t>000194</t>
  </si>
  <si>
    <t>Haeger Insertion Press Break #2</t>
  </si>
  <si>
    <t>1/1/2009</t>
  </si>
  <si>
    <t>000195</t>
  </si>
  <si>
    <t>Speedy Packer Bench Style Model</t>
  </si>
  <si>
    <t>000196</t>
  </si>
  <si>
    <t>Trumpf SZ1 Thread Form</t>
  </si>
  <si>
    <t>1/14/2009</t>
  </si>
  <si>
    <t>000198</t>
  </si>
  <si>
    <t>Forklift - for Rolled Steel</t>
  </si>
  <si>
    <t>4/3/2009</t>
  </si>
  <si>
    <t>000199</t>
  </si>
  <si>
    <t>Exhaust Hood Welder Table</t>
  </si>
  <si>
    <t>5/8/2009</t>
  </si>
  <si>
    <t>000200</t>
  </si>
  <si>
    <t>60- Collapsible Bins</t>
  </si>
  <si>
    <t>5/14/2009</t>
  </si>
  <si>
    <t>000201</t>
  </si>
  <si>
    <t>Weld Screen</t>
  </si>
  <si>
    <t>6/23/2009</t>
  </si>
  <si>
    <t>000202</t>
  </si>
  <si>
    <t>Welder - Mfg</t>
  </si>
  <si>
    <t>7/2/2009</t>
  </si>
  <si>
    <t>000210</t>
  </si>
  <si>
    <t>Color Laser Printer</t>
  </si>
  <si>
    <t>9/24/2009</t>
  </si>
  <si>
    <t>000212</t>
  </si>
  <si>
    <t>Fax Machine</t>
  </si>
  <si>
    <t>10/28/2009</t>
  </si>
  <si>
    <t>000213</t>
  </si>
  <si>
    <t>Bar Coding Software</t>
  </si>
  <si>
    <t>9/28/2009</t>
  </si>
  <si>
    <t>000214</t>
  </si>
  <si>
    <t>Enhancements WA &amp; Installation</t>
  </si>
  <si>
    <t>10/19/2009</t>
  </si>
  <si>
    <t>000215</t>
  </si>
  <si>
    <t>Installation of Bar Coding Software &amp; Training</t>
  </si>
  <si>
    <t>10/25/2009</t>
  </si>
  <si>
    <t>000216</t>
  </si>
  <si>
    <t>Trumpf 2510  Laser - Used</t>
  </si>
  <si>
    <t>11/30/2009</t>
  </si>
  <si>
    <t>000219</t>
  </si>
  <si>
    <t>Off load laser w/ crane</t>
  </si>
  <si>
    <t>12/17/2009</t>
  </si>
  <si>
    <t>000221</t>
  </si>
  <si>
    <t>7 Gauge Dump Hopper</t>
  </si>
  <si>
    <t>3/10/2010</t>
  </si>
  <si>
    <t>000222</t>
  </si>
  <si>
    <t>Steel Racking - Steel Sheets</t>
  </si>
  <si>
    <t>4/1/2010</t>
  </si>
  <si>
    <t>000223</t>
  </si>
  <si>
    <t>Press Brake</t>
  </si>
  <si>
    <t>4/15/2010</t>
  </si>
  <si>
    <t>000224</t>
  </si>
  <si>
    <t>25 Plastic Black Bins</t>
  </si>
  <si>
    <t>4/5/2010</t>
  </si>
  <si>
    <t>000227</t>
  </si>
  <si>
    <t>Welder - Valley Industrial Gases</t>
  </si>
  <si>
    <t>7/27/2010</t>
  </si>
  <si>
    <t>000229</t>
  </si>
  <si>
    <t>40 Plastic Black Bins</t>
  </si>
  <si>
    <t>10/22/2010</t>
  </si>
  <si>
    <t>000242</t>
  </si>
  <si>
    <t>PSI Concrete with Fiber &amp; Rods</t>
  </si>
  <si>
    <t>12/15/2010</t>
  </si>
  <si>
    <t>000253</t>
  </si>
  <si>
    <t>Engineering PC - Sam</t>
  </si>
  <si>
    <t>7/8/2010</t>
  </si>
  <si>
    <t>000254</t>
  </si>
  <si>
    <t>Engineering PC- Jon</t>
  </si>
  <si>
    <t>000255</t>
  </si>
  <si>
    <t>Dave R's Workstation</t>
  </si>
  <si>
    <t>8/18/2010</t>
  </si>
  <si>
    <t>000258</t>
  </si>
  <si>
    <t>Windchill Engineering Software</t>
  </si>
  <si>
    <t>000259</t>
  </si>
  <si>
    <t>Backup and recovery software - Acronis Intl</t>
  </si>
  <si>
    <t>8/1/2010</t>
  </si>
  <si>
    <t>000264</t>
  </si>
  <si>
    <t>Laptops for Carla and Tyler</t>
  </si>
  <si>
    <t>11/17/2010</t>
  </si>
  <si>
    <t>000265</t>
  </si>
  <si>
    <t>Computer Quality - Jackie</t>
  </si>
  <si>
    <t>11/29/2010</t>
  </si>
  <si>
    <t>000269</t>
  </si>
  <si>
    <t>3 Module Triax Accel Diff Out 25g</t>
  </si>
  <si>
    <t>000274</t>
  </si>
  <si>
    <t>Isgus Time Clock - New Bldg</t>
  </si>
  <si>
    <t>6/30/2011</t>
  </si>
  <si>
    <t>000283</t>
  </si>
  <si>
    <t>Catch Basin &amp; Dock Apron</t>
  </si>
  <si>
    <t>6/15/2011</t>
  </si>
  <si>
    <t>000284</t>
  </si>
  <si>
    <t>Lighting - New Bldg.</t>
  </si>
  <si>
    <t>6/28/2011</t>
  </si>
  <si>
    <t>000285</t>
  </si>
  <si>
    <t>Electrical Wiring New Lighting</t>
  </si>
  <si>
    <t>6/11/2011</t>
  </si>
  <si>
    <t>000286</t>
  </si>
  <si>
    <t>Computer - Dave Richardson</t>
  </si>
  <si>
    <t>1/5/2011</t>
  </si>
  <si>
    <t>000287</t>
  </si>
  <si>
    <t>Computer - Brian Meier</t>
  </si>
  <si>
    <t>2/1/2011</t>
  </si>
  <si>
    <t>000288</t>
  </si>
  <si>
    <t>Computer - Joe O'Block</t>
  </si>
  <si>
    <t>4/29/2011</t>
  </si>
  <si>
    <t>000289</t>
  </si>
  <si>
    <t>Computer - Carla Home Log-In</t>
  </si>
  <si>
    <t>5/10/2011</t>
  </si>
  <si>
    <t>000294</t>
  </si>
  <si>
    <t>VM Ware Software</t>
  </si>
  <si>
    <t>6/7/2011</t>
  </si>
  <si>
    <t>000295</t>
  </si>
  <si>
    <t>Microsoft Software</t>
  </si>
  <si>
    <t>6/9/2011</t>
  </si>
  <si>
    <t>000296</t>
  </si>
  <si>
    <t>Windows Server Software</t>
  </si>
  <si>
    <t>6/22/2011</t>
  </si>
  <si>
    <t>000297</t>
  </si>
  <si>
    <t>SQL Server Software</t>
  </si>
  <si>
    <t>6/26/2011</t>
  </si>
  <si>
    <t>000298</t>
  </si>
  <si>
    <t>Phone System</t>
  </si>
  <si>
    <t>9/27/2011</t>
  </si>
  <si>
    <t>000299</t>
  </si>
  <si>
    <t>Deluxe Cylinder Dolly</t>
  </si>
  <si>
    <t>10/31/2011</t>
  </si>
  <si>
    <t>000300</t>
  </si>
  <si>
    <t>Floor Scrubber</t>
  </si>
  <si>
    <t>000301</t>
  </si>
  <si>
    <t>75 Bulldog Racking</t>
  </si>
  <si>
    <t>11/8/2011</t>
  </si>
  <si>
    <t>000302</t>
  </si>
  <si>
    <t>Stretch Wrapper</t>
  </si>
  <si>
    <t>11/14/2011</t>
  </si>
  <si>
    <t>000303</t>
  </si>
  <si>
    <t>25 Collapsible Containers</t>
  </si>
  <si>
    <t>12/7/2011</t>
  </si>
  <si>
    <t>000304</t>
  </si>
  <si>
    <t>40 Black Bins</t>
  </si>
  <si>
    <t>7/22/2011</t>
  </si>
  <si>
    <t>000305</t>
  </si>
  <si>
    <t>15 Wire Containers</t>
  </si>
  <si>
    <t>8/3/2011</t>
  </si>
  <si>
    <t>000306</t>
  </si>
  <si>
    <t>Granite Engineering Table</t>
  </si>
  <si>
    <t>8/25/2011</t>
  </si>
  <si>
    <t>000307</t>
  </si>
  <si>
    <t>Gorbel Bridge Crane &amp; Hoists</t>
  </si>
  <si>
    <t>8/30/2011</t>
  </si>
  <si>
    <t>000308</t>
  </si>
  <si>
    <t>2 Dump Hoppers</t>
  </si>
  <si>
    <t>9/16/2011</t>
  </si>
  <si>
    <t>000309</t>
  </si>
  <si>
    <t>Shelving - New Building</t>
  </si>
  <si>
    <t>9/20/2011</t>
  </si>
  <si>
    <t>000316</t>
  </si>
  <si>
    <t>Offices - Lighting Wiring - Labor</t>
  </si>
  <si>
    <t>7/13/2011</t>
  </si>
  <si>
    <t>6 0</t>
  </si>
  <si>
    <t>000317</t>
  </si>
  <si>
    <t>Offices - Walls Lumber - Labor</t>
  </si>
  <si>
    <t>000318</t>
  </si>
  <si>
    <t>Garage Door &amp; Install</t>
  </si>
  <si>
    <t>7/7/2011</t>
  </si>
  <si>
    <t>000319</t>
  </si>
  <si>
    <t>7/29/2011</t>
  </si>
  <si>
    <t>000320</t>
  </si>
  <si>
    <t>Security System New Butler</t>
  </si>
  <si>
    <t>000321</t>
  </si>
  <si>
    <t>Lighting New Offices</t>
  </si>
  <si>
    <t>7/26/2011</t>
  </si>
  <si>
    <t>000322</t>
  </si>
  <si>
    <t>Electrical Panals New Building</t>
  </si>
  <si>
    <t>8/18/2011</t>
  </si>
  <si>
    <t>4 0</t>
  </si>
  <si>
    <t>000323</t>
  </si>
  <si>
    <t>14 Lighting</t>
  </si>
  <si>
    <t>000324</t>
  </si>
  <si>
    <t>Office Renovations</t>
  </si>
  <si>
    <t>000325</t>
  </si>
  <si>
    <t>Computers - Rhonda &amp; Carla</t>
  </si>
  <si>
    <t>7/28/2011</t>
  </si>
  <si>
    <t>000326</t>
  </si>
  <si>
    <t>Network Switch</t>
  </si>
  <si>
    <t>000328</t>
  </si>
  <si>
    <t>Carla's Laptop at the Lake</t>
  </si>
  <si>
    <t>8/29/2011</t>
  </si>
  <si>
    <t>000329</t>
  </si>
  <si>
    <t>5 Computers</t>
  </si>
  <si>
    <t>9/29/2011</t>
  </si>
  <si>
    <t>000332</t>
  </si>
  <si>
    <t>Dave Richardson Computer</t>
  </si>
  <si>
    <t>10/6/2011</t>
  </si>
  <si>
    <t>000333</t>
  </si>
  <si>
    <t>Engineering PC</t>
  </si>
  <si>
    <t>10/17/2011</t>
  </si>
  <si>
    <t>000334</t>
  </si>
  <si>
    <t>Network Infrastructure Device</t>
  </si>
  <si>
    <t>000335</t>
  </si>
  <si>
    <t>36 Memory Module for 3 Servers</t>
  </si>
  <si>
    <t>11/21/2011</t>
  </si>
  <si>
    <t>000337</t>
  </si>
  <si>
    <t>Dell 3333 Laser Printer</t>
  </si>
  <si>
    <t>11/29/2011</t>
  </si>
  <si>
    <t>000338</t>
  </si>
  <si>
    <t>Jen Passarelli Lap Top</t>
  </si>
  <si>
    <t>000340</t>
  </si>
  <si>
    <t>Email Server Software</t>
  </si>
  <si>
    <t>8/17/2011</t>
  </si>
  <si>
    <t>000341</t>
  </si>
  <si>
    <t>12/21/2011</t>
  </si>
  <si>
    <t>000345</t>
  </si>
  <si>
    <t>Portable Coordinant Measuring</t>
  </si>
  <si>
    <t>12/28/2011</t>
  </si>
  <si>
    <t>000352</t>
  </si>
  <si>
    <t>File Server</t>
  </si>
  <si>
    <t>12/14/2011</t>
  </si>
  <si>
    <t>000353</t>
  </si>
  <si>
    <t>000354</t>
  </si>
  <si>
    <t>PDF Server</t>
  </si>
  <si>
    <t>12/20/2011</t>
  </si>
  <si>
    <t>000355</t>
  </si>
  <si>
    <t>Buckner Computer</t>
  </si>
  <si>
    <t>12/27/2011</t>
  </si>
  <si>
    <t>000356</t>
  </si>
  <si>
    <t>Labview Software - Audia</t>
  </si>
  <si>
    <t>12/31/2011</t>
  </si>
  <si>
    <t>000357</t>
  </si>
  <si>
    <t>General Furniture - New Butler</t>
  </si>
  <si>
    <t>3/12/2012</t>
  </si>
  <si>
    <t>000358</t>
  </si>
  <si>
    <t>Executive Office Furniture (Dave &amp; Carla) - New Butler</t>
  </si>
  <si>
    <t>3/21/2012</t>
  </si>
  <si>
    <t>000359</t>
  </si>
  <si>
    <t>Electric Range - New Butler</t>
  </si>
  <si>
    <t>3/31/2012</t>
  </si>
  <si>
    <t>000360</t>
  </si>
  <si>
    <t>Refrig - New Butler</t>
  </si>
  <si>
    <t>000361</t>
  </si>
  <si>
    <t>2 TV's Conference room tv's  - New Butler</t>
  </si>
  <si>
    <t>5/30/2012</t>
  </si>
  <si>
    <t>000362</t>
  </si>
  <si>
    <t>SAMSUNG 60" TV DJR OFFICE - MORAVIA</t>
  </si>
  <si>
    <t>6/18/2012</t>
  </si>
  <si>
    <t>000363</t>
  </si>
  <si>
    <t>"AIR CONDITIONING SYSTEM PUT IN I.T. ROOM - MORAVIA</t>
  </si>
  <si>
    <t>7/5/2012</t>
  </si>
  <si>
    <t>000368</t>
  </si>
  <si>
    <t>Heating &amp; Air Conditioning</t>
  </si>
  <si>
    <t>2/29/2012</t>
  </si>
  <si>
    <t>15 0</t>
  </si>
  <si>
    <t>000369</t>
  </si>
  <si>
    <t>Office Renovation &amp; Roof Replacement Jan &amp; Feb</t>
  </si>
  <si>
    <t>000370</t>
  </si>
  <si>
    <t>Wiring for lighting, data, &amp; power in new office</t>
  </si>
  <si>
    <t>3/14/2012</t>
  </si>
  <si>
    <t>000371</t>
  </si>
  <si>
    <t>Duct Work</t>
  </si>
  <si>
    <t>4/25/2012</t>
  </si>
  <si>
    <t>000372</t>
  </si>
  <si>
    <t>General Wiring Offices</t>
  </si>
  <si>
    <t>4/27/2012</t>
  </si>
  <si>
    <t>000373</t>
  </si>
  <si>
    <t>Office Front Glass Work</t>
  </si>
  <si>
    <t>4/30/2012</t>
  </si>
  <si>
    <t>000374</t>
  </si>
  <si>
    <t>Office Renovations  Mar &amp; Apr</t>
  </si>
  <si>
    <t>000375</t>
  </si>
  <si>
    <t>Wiring of Data and Phone Lines</t>
  </si>
  <si>
    <t>5/18/2012</t>
  </si>
  <si>
    <t>000376</t>
  </si>
  <si>
    <t>Final Electrical work</t>
  </si>
  <si>
    <t>000377</t>
  </si>
  <si>
    <t>Final Office renovations June</t>
  </si>
  <si>
    <t>6/12/2012</t>
  </si>
  <si>
    <t>000378</t>
  </si>
  <si>
    <t>Network Device Switch</t>
  </si>
  <si>
    <t>1/5/2012</t>
  </si>
  <si>
    <t>000379</t>
  </si>
  <si>
    <t>SAN server</t>
  </si>
  <si>
    <t>1/13/2012</t>
  </si>
  <si>
    <t>000382</t>
  </si>
  <si>
    <t>Qtech pc</t>
  </si>
  <si>
    <t>4/4/2012</t>
  </si>
  <si>
    <t>000383</t>
  </si>
  <si>
    <t>Milling Guy - New PC</t>
  </si>
  <si>
    <t>4/16/2012</t>
  </si>
  <si>
    <t>000384</t>
  </si>
  <si>
    <t>PC for Robotic Welder</t>
  </si>
  <si>
    <t>4/22/2012</t>
  </si>
  <si>
    <t>000385</t>
  </si>
  <si>
    <t>Dave Richardson PC - New Butler</t>
  </si>
  <si>
    <t>5/14/2012</t>
  </si>
  <si>
    <t>000386</t>
  </si>
  <si>
    <t>Carla  PC - New Butler</t>
  </si>
  <si>
    <t>5/17/2012</t>
  </si>
  <si>
    <t>000387</t>
  </si>
  <si>
    <t>New eng PC</t>
  </si>
  <si>
    <t>6/7/2012</t>
  </si>
  <si>
    <t>000388</t>
  </si>
  <si>
    <t>JIM PYER - LAPTOP</t>
  </si>
  <si>
    <t>6/13/2012</t>
  </si>
  <si>
    <t>000389</t>
  </si>
  <si>
    <t>LAPTOP - Brian Eng</t>
  </si>
  <si>
    <t>6/24/2012</t>
  </si>
  <si>
    <t>000391</t>
  </si>
  <si>
    <t>Software Scott 13 - AutoCAD LT 2012</t>
  </si>
  <si>
    <t>1/3/2012</t>
  </si>
  <si>
    <t>000394</t>
  </si>
  <si>
    <t>SOFTWARE FOR PROGRAMMING TEST MACHINES</t>
  </si>
  <si>
    <t>7/13/2012</t>
  </si>
  <si>
    <t>000395</t>
  </si>
  <si>
    <t>Scissor Lift</t>
  </si>
  <si>
    <t>2/9/2012</t>
  </si>
  <si>
    <t>000396</t>
  </si>
  <si>
    <t>Leonard Model Tubemaster Flaring &amp; Bending Machine</t>
  </si>
  <si>
    <t>1/11/2012</t>
  </si>
  <si>
    <t>000397</t>
  </si>
  <si>
    <t>MIG Welders</t>
  </si>
  <si>
    <t>1/24/2012</t>
  </si>
  <si>
    <t>000398</t>
  </si>
  <si>
    <t>Flaring tool for tube bender</t>
  </si>
  <si>
    <t>1/31/2012</t>
  </si>
  <si>
    <t>000399</t>
  </si>
  <si>
    <t>crane 1000#cap 15' span - edney</t>
  </si>
  <si>
    <t>2/15/2012</t>
  </si>
  <si>
    <t>000400</t>
  </si>
  <si>
    <t>Moravia - electrical work welding area</t>
  </si>
  <si>
    <t>2/28/2012</t>
  </si>
  <si>
    <t>000401</t>
  </si>
  <si>
    <t>Moravia - electrical work tube bending area</t>
  </si>
  <si>
    <t>000402</t>
  </si>
  <si>
    <t>Crane for Weld Station</t>
  </si>
  <si>
    <t>000404</t>
  </si>
  <si>
    <t>Tube Bending Machine Computer Board</t>
  </si>
  <si>
    <t>3/6/2012</t>
  </si>
  <si>
    <t>000406</t>
  </si>
  <si>
    <t>Hoist for Mfg Crane</t>
  </si>
  <si>
    <t>3/29/2012</t>
  </si>
  <si>
    <t>000407</t>
  </si>
  <si>
    <t>Jib Crane</t>
  </si>
  <si>
    <t>000408</t>
  </si>
  <si>
    <t>Instapak Machine - New Butler Road</t>
  </si>
  <si>
    <t>4/9/2012</t>
  </si>
  <si>
    <t>000409</t>
  </si>
  <si>
    <t>CNC Electrical Wiring</t>
  </si>
  <si>
    <t>000410</t>
  </si>
  <si>
    <t>CNC Milll Magnets x2</t>
  </si>
  <si>
    <t>5/3/2012</t>
  </si>
  <si>
    <t>000411</t>
  </si>
  <si>
    <t>Wiring of New Lines - CNC Mill #1, Tube Bender &amp; other Machines - Moravia</t>
  </si>
  <si>
    <t>000412</t>
  </si>
  <si>
    <t>New CNC MILL #2</t>
  </si>
  <si>
    <t>6/1/2012</t>
  </si>
  <si>
    <t>000413</t>
  </si>
  <si>
    <t>40 BLACK BINS</t>
  </si>
  <si>
    <t>000414</t>
  </si>
  <si>
    <t>LATHE - OKUMA GENOS L300</t>
  </si>
  <si>
    <t>6/26/2012</t>
  </si>
  <si>
    <t>000415</t>
  </si>
  <si>
    <t>CNC LATHE Transformer</t>
  </si>
  <si>
    <t>6/27/2012</t>
  </si>
  <si>
    <t>000418</t>
  </si>
  <si>
    <t>Wiring of CNC Lathe &amp; new CNC Mill #2, &amp; Adjusted Light Assembly Area</t>
  </si>
  <si>
    <t>8/13/2012</t>
  </si>
  <si>
    <t>000419</t>
  </si>
  <si>
    <t>2 60 inch TV's Dave &amp; Carla - New Butler</t>
  </si>
  <si>
    <t>10/2/2012</t>
  </si>
  <si>
    <t>000421</t>
  </si>
  <si>
    <t>CNC Lathe - Short Bar Feeder</t>
  </si>
  <si>
    <t>10/17/2012</t>
  </si>
  <si>
    <t>000424</t>
  </si>
  <si>
    <t>Used CNC Machine - Trade Mold Tank 5</t>
  </si>
  <si>
    <t>1/1/2012</t>
  </si>
  <si>
    <t>000426</t>
  </si>
  <si>
    <t>Bluco Fixture Table for Deutz</t>
  </si>
  <si>
    <t>1/21/2013</t>
  </si>
  <si>
    <t>000427</t>
  </si>
  <si>
    <t>Tube Bender, Expander reducer machine</t>
  </si>
  <si>
    <t>2/15/2013</t>
  </si>
  <si>
    <t>000428</t>
  </si>
  <si>
    <t>H&amp;H Press Head Spot Welder</t>
  </si>
  <si>
    <t>3/12/2013</t>
  </si>
  <si>
    <t>000431</t>
  </si>
  <si>
    <t>Color Printer</t>
  </si>
  <si>
    <t>1/3/2013</t>
  </si>
  <si>
    <t>000432</t>
  </si>
  <si>
    <t>Computer Pete Rossin -  Apple Ipad</t>
  </si>
  <si>
    <t>3/31/2013</t>
  </si>
  <si>
    <t>000433</t>
  </si>
  <si>
    <t>DJR's 18" Tablet</t>
  </si>
  <si>
    <t>4/25/2013</t>
  </si>
  <si>
    <t>000434</t>
  </si>
  <si>
    <t>Jim Richardson Lakehouse Computer</t>
  </si>
  <si>
    <t>5/22/2013</t>
  </si>
  <si>
    <t>000435</t>
  </si>
  <si>
    <t>Software upgrade for Lathe</t>
  </si>
  <si>
    <t>3/20/2013</t>
  </si>
  <si>
    <t>000436</t>
  </si>
  <si>
    <t>Dock Repairs - Moravia</t>
  </si>
  <si>
    <t>6/10/2013</t>
  </si>
  <si>
    <t>000437</t>
  </si>
  <si>
    <t>DJR Computer - Moravia</t>
  </si>
  <si>
    <t>6/24/2013</t>
  </si>
  <si>
    <t>000438</t>
  </si>
  <si>
    <t>Large Chiller-Spot Welder</t>
  </si>
  <si>
    <t>10/28/2013</t>
  </si>
  <si>
    <t>000439</t>
  </si>
  <si>
    <t>TIG Welder</t>
  </si>
  <si>
    <t>11/13/2013</t>
  </si>
  <si>
    <t>000440</t>
  </si>
  <si>
    <t>Thermal Cycle Testing Imaging Camera</t>
  </si>
  <si>
    <t>9/30/2013</t>
  </si>
  <si>
    <t>000441</t>
  </si>
  <si>
    <t>Chiller-Thermal Cycle Tester</t>
  </si>
  <si>
    <t>000442</t>
  </si>
  <si>
    <t>DJR Computer New Butler</t>
  </si>
  <si>
    <t>10/3/2013</t>
  </si>
  <si>
    <t>000443</t>
  </si>
  <si>
    <t>Computer Server Switch</t>
  </si>
  <si>
    <t>10/17/2013</t>
  </si>
  <si>
    <t>000445</t>
  </si>
  <si>
    <t>Computer Firewall</t>
  </si>
  <si>
    <t>10/18/2013</t>
  </si>
  <si>
    <t>000448</t>
  </si>
  <si>
    <t>4/10/2014</t>
  </si>
  <si>
    <t>000449</t>
  </si>
  <si>
    <t>Gray Warehouse Reacking - New Butler</t>
  </si>
  <si>
    <t>4/21/2014</t>
  </si>
  <si>
    <t>000451</t>
  </si>
  <si>
    <t>CAC Pipe Racking</t>
  </si>
  <si>
    <t>5/22/2014</t>
  </si>
  <si>
    <t>000452</t>
  </si>
  <si>
    <t>Racking - New Butler</t>
  </si>
  <si>
    <t>7/11/2014</t>
  </si>
  <si>
    <t>000453</t>
  </si>
  <si>
    <t>Floor Scale - New Butler</t>
  </si>
  <si>
    <t>8/7/2014</t>
  </si>
  <si>
    <t>000454</t>
  </si>
  <si>
    <t>50 Black Bins</t>
  </si>
  <si>
    <t>10/20/2014</t>
  </si>
  <si>
    <t>000455</t>
  </si>
  <si>
    <t>TIG Welder - Moravia</t>
  </si>
  <si>
    <t>1/1/2014</t>
  </si>
  <si>
    <t>000456</t>
  </si>
  <si>
    <t>TIG Welder - New Butler</t>
  </si>
  <si>
    <t>1/14/2014</t>
  </si>
  <si>
    <t>000457</t>
  </si>
  <si>
    <t>Robotic Welder #2</t>
  </si>
  <si>
    <t>8/6/2014</t>
  </si>
  <si>
    <t>000458</t>
  </si>
  <si>
    <t>Robotic Welder #3</t>
  </si>
  <si>
    <t>000459</t>
  </si>
  <si>
    <t>Conveyor for Trumpf Punch</t>
  </si>
  <si>
    <t>4/25/2014</t>
  </si>
  <si>
    <t>000460</t>
  </si>
  <si>
    <t>OKUMA 3000 Lathe</t>
  </si>
  <si>
    <t>7/29/2014</t>
  </si>
  <si>
    <t>000461</t>
  </si>
  <si>
    <t>Fixture for New Robotic Welder</t>
  </si>
  <si>
    <t>6/26/2014</t>
  </si>
  <si>
    <t>000463</t>
  </si>
  <si>
    <t>TruBend 7036</t>
  </si>
  <si>
    <t>8/28/2014</t>
  </si>
  <si>
    <t>000464</t>
  </si>
  <si>
    <t>Tube Bender</t>
  </si>
  <si>
    <t>9/9/2014</t>
  </si>
  <si>
    <t>000474</t>
  </si>
  <si>
    <t>Current Monitor &amp; Pressure Transducer - Weld Nut Machine</t>
  </si>
  <si>
    <t>1/31/2014</t>
  </si>
  <si>
    <t>000475</t>
  </si>
  <si>
    <t>6 New Wifi Devices</t>
  </si>
  <si>
    <t>2/27/2014</t>
  </si>
  <si>
    <t>000476</t>
  </si>
  <si>
    <t>DJR Tablet</t>
  </si>
  <si>
    <t>3/12/2014</t>
  </si>
  <si>
    <t>000477</t>
  </si>
  <si>
    <t>3 Network Switches - System Overhaul</t>
  </si>
  <si>
    <t>3/26/2014</t>
  </si>
  <si>
    <t>000478</t>
  </si>
  <si>
    <t>Pyer Tablet</t>
  </si>
  <si>
    <t>5/29/2014</t>
  </si>
  <si>
    <t>000479</t>
  </si>
  <si>
    <t>Leased Furniture for Florida Guest House</t>
  </si>
  <si>
    <t>11/26/2014</t>
  </si>
  <si>
    <t>000480</t>
  </si>
  <si>
    <t>11/30/2014</t>
  </si>
  <si>
    <t>000481</t>
  </si>
  <si>
    <t>Compressor at Moravia</t>
  </si>
  <si>
    <t>12/10/2014</t>
  </si>
  <si>
    <t>000482</t>
  </si>
  <si>
    <t>2 Mold Cylinders</t>
  </si>
  <si>
    <t>4/8/2015</t>
  </si>
  <si>
    <t>000483</t>
  </si>
  <si>
    <t>000484</t>
  </si>
  <si>
    <t>Welder Arm</t>
  </si>
  <si>
    <t>4/13/2015</t>
  </si>
  <si>
    <t>000485</t>
  </si>
  <si>
    <t>Oil Pump for Machine Maintenance</t>
  </si>
  <si>
    <t>5/19/2015</t>
  </si>
  <si>
    <t>000486</t>
  </si>
  <si>
    <t>2 Dot Hill Server Controllers housed at RCP</t>
  </si>
  <si>
    <t>6/12/2015</t>
  </si>
  <si>
    <t>000487</t>
  </si>
  <si>
    <t>Security Cameras - Moravia &amp; New Butler</t>
  </si>
  <si>
    <t>8/26/2015</t>
  </si>
  <si>
    <t>000488</t>
  </si>
  <si>
    <t>7/13/2015</t>
  </si>
  <si>
    <t>000489</t>
  </si>
  <si>
    <t>Pipe Bending Tooling</t>
  </si>
  <si>
    <t>7/17/2015</t>
  </si>
  <si>
    <t>000490</t>
  </si>
  <si>
    <t>11/10/2015</t>
  </si>
  <si>
    <t>000491</t>
  </si>
  <si>
    <t>DJR Computer - Dell Venue 11 Pro</t>
  </si>
  <si>
    <t>11/29/2015</t>
  </si>
  <si>
    <t>000492</t>
  </si>
  <si>
    <t>3 Computer Servers - Upgrades</t>
  </si>
  <si>
    <t>11/20/2015</t>
  </si>
  <si>
    <t>000493</t>
  </si>
  <si>
    <t>2 Mold Cylinders - Ritter Technology LLC</t>
  </si>
  <si>
    <t>12/28/2015</t>
  </si>
  <si>
    <t>000494</t>
  </si>
  <si>
    <t>CRM Software</t>
  </si>
  <si>
    <t>12/21/2015</t>
  </si>
  <si>
    <t>000495</t>
  </si>
  <si>
    <t>Lincoln Welder from Velocity Building</t>
  </si>
  <si>
    <t>5/6/2016</t>
  </si>
  <si>
    <t>000496</t>
  </si>
  <si>
    <t>Computer - Edney</t>
  </si>
  <si>
    <t>4/29/2016</t>
  </si>
  <si>
    <t>000497</t>
  </si>
  <si>
    <t>Windchill upgrade server software</t>
  </si>
  <si>
    <t>1/11/2016</t>
  </si>
  <si>
    <t>000498</t>
  </si>
  <si>
    <t>40 Manufacturing Carts - New Butler</t>
  </si>
  <si>
    <t>7/22/2016</t>
  </si>
  <si>
    <t>000499</t>
  </si>
  <si>
    <t>Tru Laser 2030 Fiber</t>
  </si>
  <si>
    <t>12/1/2016</t>
  </si>
  <si>
    <t>000500</t>
  </si>
  <si>
    <t>Tru Laser - Liftmaster Shuttle</t>
  </si>
  <si>
    <t>000501</t>
  </si>
  <si>
    <t>2 Manifolds 260 Brass High Flow for New Laser</t>
  </si>
  <si>
    <t>000502</t>
  </si>
  <si>
    <t>TruPunch (S18)</t>
  </si>
  <si>
    <t>3/1/2017</t>
  </si>
  <si>
    <t>000503</t>
  </si>
  <si>
    <t>Tank Pads - Moravia - for bulk holding tanks for gas</t>
  </si>
  <si>
    <t>11/23/2016</t>
  </si>
  <si>
    <t>000504</t>
  </si>
  <si>
    <t>TruPunch Sheet Master Compact Basic</t>
  </si>
  <si>
    <t>000505</t>
  </si>
  <si>
    <t>Surface Pro Computer</t>
  </si>
  <si>
    <t>12/10/2016</t>
  </si>
  <si>
    <t>000506</t>
  </si>
  <si>
    <t>Additional Prep work around Tank pads for gas tanks</t>
  </si>
  <si>
    <t>12/31/2016</t>
  </si>
  <si>
    <t>000507</t>
  </si>
  <si>
    <t>Nitrogen and Oxygen Piping to Laser</t>
  </si>
  <si>
    <t>2/15/2017</t>
  </si>
  <si>
    <t>000508</t>
  </si>
  <si>
    <t>Deliver TruPunch</t>
  </si>
  <si>
    <t>000509</t>
  </si>
  <si>
    <t>Punch Tooling - 16 Pieces</t>
  </si>
  <si>
    <t>000510</t>
  </si>
  <si>
    <t>Punch Tooling - 43 Pieces</t>
  </si>
  <si>
    <t>000511</t>
  </si>
  <si>
    <t>6" high Chainlink fence around gas tanks - Moravia</t>
  </si>
  <si>
    <t>000512</t>
  </si>
  <si>
    <t>Used Forklift for Raw Material - Moravia</t>
  </si>
  <si>
    <t>6/15/2017</t>
  </si>
  <si>
    <t>000513</t>
  </si>
  <si>
    <t>Tu Bend 5085 (B23) SX - Press Breake</t>
  </si>
  <si>
    <t>6/9/2017</t>
  </si>
  <si>
    <t>000514</t>
  </si>
  <si>
    <t>Press Breake Tooling for New Machine</t>
  </si>
  <si>
    <t>5/18/2017</t>
  </si>
  <si>
    <t>000515</t>
  </si>
  <si>
    <t>Punch and Die for new Press Breake</t>
  </si>
  <si>
    <t>6/14/2017</t>
  </si>
  <si>
    <t>000516</t>
  </si>
  <si>
    <t>Cabinet for new Press Breake Tooling</t>
  </si>
  <si>
    <t>6/13/2017</t>
  </si>
  <si>
    <t>000517</t>
  </si>
  <si>
    <t>Sophos Cloud Email Protection</t>
  </si>
  <si>
    <t>1/1/2017</t>
  </si>
  <si>
    <t>000518</t>
  </si>
  <si>
    <t>Windchill CREO Tool Design Software</t>
  </si>
  <si>
    <t>6/5/2017</t>
  </si>
  <si>
    <t>000519</t>
  </si>
  <si>
    <t>140 Black Bins</t>
  </si>
  <si>
    <t>6/28/2017</t>
  </si>
  <si>
    <t>000520</t>
  </si>
  <si>
    <t>Hines Model 300 CNC Tube Bender</t>
  </si>
  <si>
    <t>7/21/2017</t>
  </si>
  <si>
    <t>000521</t>
  </si>
  <si>
    <t>Hand Held Plasma Cutter</t>
  </si>
  <si>
    <t>7/27/2017</t>
  </si>
  <si>
    <t>000522</t>
  </si>
  <si>
    <t>TruLaser 3030 Fiber - Upgarde</t>
  </si>
  <si>
    <t>12/26/2017</t>
  </si>
  <si>
    <t>000523</t>
  </si>
  <si>
    <t>9/8/2017</t>
  </si>
  <si>
    <t>000524</t>
  </si>
  <si>
    <t>Punch Tooling - Extrusion Assembly</t>
  </si>
  <si>
    <t>8/18/2017</t>
  </si>
  <si>
    <t>000525</t>
  </si>
  <si>
    <t>2 Alum Molds 327-005 &amp; 006</t>
  </si>
  <si>
    <t>8/25/2017</t>
  </si>
  <si>
    <t>000526</t>
  </si>
  <si>
    <t>Brake Tooling - 1 Punch &amp; 1 Die</t>
  </si>
  <si>
    <t>8/23/2017</t>
  </si>
  <si>
    <t>000527</t>
  </si>
  <si>
    <t>Tru Tool - TSC 100</t>
  </si>
  <si>
    <t>11/21/2017</t>
  </si>
  <si>
    <t>000528</t>
  </si>
  <si>
    <t>50 black  bins</t>
  </si>
  <si>
    <t>3/6/2018</t>
  </si>
  <si>
    <t>000529</t>
  </si>
  <si>
    <t>Toyota Small New Butler Lite Assembly</t>
  </si>
  <si>
    <t>5/31/2018</t>
  </si>
  <si>
    <t>000530</t>
  </si>
  <si>
    <t>Toyota Large New Butler Warehouse</t>
  </si>
  <si>
    <t>000531</t>
  </si>
  <si>
    <t>Pipe Notching Machine</t>
  </si>
  <si>
    <t>3/15/2018</t>
  </si>
  <si>
    <t>000532</t>
  </si>
  <si>
    <t>Punch Tooling</t>
  </si>
  <si>
    <t>3/16/2018</t>
  </si>
  <si>
    <t>000533</t>
  </si>
  <si>
    <t>Tooling for Tube End Finishing Machine</t>
  </si>
  <si>
    <t>2/18/2019</t>
  </si>
  <si>
    <t>000534</t>
  </si>
  <si>
    <t>Steel Racking -Moravia</t>
  </si>
  <si>
    <t>6/11/2018</t>
  </si>
  <si>
    <t>000535</t>
  </si>
  <si>
    <t>Bench Scale - New Butler</t>
  </si>
  <si>
    <t>6/15/2018</t>
  </si>
  <si>
    <t>000536</t>
  </si>
  <si>
    <t>25 Wire Containers</t>
  </si>
  <si>
    <t>11/6/2018</t>
  </si>
  <si>
    <t>000537</t>
  </si>
  <si>
    <t>30 Black Bins</t>
  </si>
  <si>
    <t>11/26/2018</t>
  </si>
  <si>
    <t>000538</t>
  </si>
  <si>
    <t>Tube End Finishing Machine</t>
  </si>
  <si>
    <t>8/17/2018</t>
  </si>
  <si>
    <t>000539</t>
  </si>
  <si>
    <t>Rebuld old Tube end Finishing machine</t>
  </si>
  <si>
    <t>9/7/2018</t>
  </si>
  <si>
    <t>000540</t>
  </si>
  <si>
    <t>Tooling for Tub end finishing machine</t>
  </si>
  <si>
    <t>9/5/2018</t>
  </si>
  <si>
    <t>000541</t>
  </si>
  <si>
    <t>Highway Connector &amp; Parking Lot Drainage- New Butler</t>
  </si>
  <si>
    <t>11/20/2018</t>
  </si>
  <si>
    <t>39 0</t>
  </si>
  <si>
    <t>000542</t>
  </si>
  <si>
    <t>Office Furniture - 1902 New Butler</t>
  </si>
  <si>
    <t>10/10/2019</t>
  </si>
  <si>
    <t>000543</t>
  </si>
  <si>
    <t>Exit Signage &amp; Install - 1902 New Butler</t>
  </si>
  <si>
    <t>9/12/2019</t>
  </si>
  <si>
    <t>000544</t>
  </si>
  <si>
    <t>Steel Racking x25</t>
  </si>
  <si>
    <t>4/15/2019</t>
  </si>
  <si>
    <t>000545</t>
  </si>
  <si>
    <t>2 Toyota Fork Lifts</t>
  </si>
  <si>
    <t>8/9/2019</t>
  </si>
  <si>
    <t>000546</t>
  </si>
  <si>
    <t>Large Steel Racking x25</t>
  </si>
  <si>
    <t>9/26/2019</t>
  </si>
  <si>
    <t>000547</t>
  </si>
  <si>
    <t>Robotic Welder - 1902 New Butler Road</t>
  </si>
  <si>
    <t>5/30/2019</t>
  </si>
  <si>
    <t>000548</t>
  </si>
  <si>
    <t>6/11/2019</t>
  </si>
  <si>
    <t>000549</t>
  </si>
  <si>
    <t>TruBend 5085</t>
  </si>
  <si>
    <t>4/24/2019</t>
  </si>
  <si>
    <t>000550</t>
  </si>
  <si>
    <t>Vertical Machining Center - Genos M560V</t>
  </si>
  <si>
    <t>4/12/2019</t>
  </si>
  <si>
    <t>000551</t>
  </si>
  <si>
    <t>Steel Hoppers x2</t>
  </si>
  <si>
    <t>4/22/2019</t>
  </si>
  <si>
    <t>000552</t>
  </si>
  <si>
    <t>Compressor - 1902 New Butler</t>
  </si>
  <si>
    <t>5/31/2019</t>
  </si>
  <si>
    <t>000553</t>
  </si>
  <si>
    <t>2 TIG Welders - New Butler</t>
  </si>
  <si>
    <t>7/12/2019</t>
  </si>
  <si>
    <t>000554</t>
  </si>
  <si>
    <t>Laser 3030 Kits</t>
  </si>
  <si>
    <t>8/31/2019</t>
  </si>
  <si>
    <t>000555</t>
  </si>
  <si>
    <t>MIG Welder Steel</t>
  </si>
  <si>
    <t>8/19/2019</t>
  </si>
  <si>
    <t>000556</t>
  </si>
  <si>
    <t>Metal Cutting Band Saw</t>
  </si>
  <si>
    <t>000557</t>
  </si>
  <si>
    <t>Torque Tester</t>
  </si>
  <si>
    <t>9/24/2019</t>
  </si>
  <si>
    <t>000558</t>
  </si>
  <si>
    <t>Leak Test tank Fittings x128 - Start up items</t>
  </si>
  <si>
    <t>000559</t>
  </si>
  <si>
    <t>10/4/2019</t>
  </si>
  <si>
    <t>000560</t>
  </si>
  <si>
    <t>Internal Wiring - 1902 New Butler</t>
  </si>
  <si>
    <t>8/23/2019</t>
  </si>
  <si>
    <t>000561</t>
  </si>
  <si>
    <t>Argon Extensions &amp; Drops Install</t>
  </si>
  <si>
    <t>11/11/2019</t>
  </si>
  <si>
    <t>000562</t>
  </si>
  <si>
    <t>Breaker Box Rewiring - 1902 New Butler</t>
  </si>
  <si>
    <t>11/1/2019</t>
  </si>
  <si>
    <t>000563</t>
  </si>
  <si>
    <t>Equipment Hook up with Conduit to Breaker boxes - 1902 NB</t>
  </si>
  <si>
    <t>11/15/2019</t>
  </si>
  <si>
    <t>000564</t>
  </si>
  <si>
    <t>Surface Pro - Jen P</t>
  </si>
  <si>
    <t>11/6/2019</t>
  </si>
  <si>
    <t>000565</t>
  </si>
  <si>
    <t>Gorbel Free Standing Crane - 1902 New Butler</t>
  </si>
  <si>
    <t>12/22/2019</t>
  </si>
  <si>
    <t>000566</t>
  </si>
  <si>
    <t>Leak Tank Vertical air Receivers x4</t>
  </si>
  <si>
    <t>12/23/2019</t>
  </si>
  <si>
    <t>000567</t>
  </si>
  <si>
    <t>Kitchen, Bathrooms &amp; Hallways - 1902 New Butler</t>
  </si>
  <si>
    <t>9/1/2019</t>
  </si>
  <si>
    <t>000571</t>
  </si>
  <si>
    <t>5 Engineering Computers</t>
  </si>
  <si>
    <t>1/6/2018</t>
  </si>
  <si>
    <t>000572</t>
  </si>
  <si>
    <t>Robot Laser Sensor System</t>
  </si>
  <si>
    <t>2/28/2019</t>
  </si>
  <si>
    <t>000627</t>
  </si>
  <si>
    <t>Shelving - 1900 New Butler</t>
  </si>
  <si>
    <t>1/1/2020</t>
  </si>
  <si>
    <t>000628</t>
  </si>
  <si>
    <t>Leak Test Tank Enclosure 1902 New Butler</t>
  </si>
  <si>
    <t>2/1/2020</t>
  </si>
  <si>
    <t>000629</t>
  </si>
  <si>
    <t>Pneumatic Press</t>
  </si>
  <si>
    <t>000630</t>
  </si>
  <si>
    <t>Servometer - 2000 Punch</t>
  </si>
  <si>
    <t>1/13/2020</t>
  </si>
  <si>
    <t>000631</t>
  </si>
  <si>
    <t>Robot Harness Wiring</t>
  </si>
  <si>
    <t>1/15/2020</t>
  </si>
  <si>
    <t>000632</t>
  </si>
  <si>
    <t>2510 &amp; 3030 Laser Punch Parts</t>
  </si>
  <si>
    <t>1/17/2020</t>
  </si>
  <si>
    <t>000633</t>
  </si>
  <si>
    <t>3 printers for non alum line</t>
  </si>
  <si>
    <t>000634</t>
  </si>
  <si>
    <t>4 computers for inventory process control</t>
  </si>
  <si>
    <t>1/20/2020</t>
  </si>
  <si>
    <t>000635</t>
  </si>
  <si>
    <t>Amazon Computers new leak test tank</t>
  </si>
  <si>
    <t>1/30/2020</t>
  </si>
  <si>
    <t>000636</t>
  </si>
  <si>
    <t>2 computers for inventory</t>
  </si>
  <si>
    <t>2/14/2020</t>
  </si>
  <si>
    <t>000637</t>
  </si>
  <si>
    <t>3 computers for inventory control</t>
  </si>
  <si>
    <t>2/26/2020</t>
  </si>
  <si>
    <t>000638</t>
  </si>
  <si>
    <t>6 Cylinders Leak Test Tank Auto Project</t>
  </si>
  <si>
    <t>1/22/2020</t>
  </si>
  <si>
    <t>000639</t>
  </si>
  <si>
    <t>Leak Test Tank Fittings - 70 Eng Samples</t>
  </si>
  <si>
    <t>1/8/2020</t>
  </si>
  <si>
    <t>000640</t>
  </si>
  <si>
    <t>2/19/2020</t>
  </si>
  <si>
    <t>2 0</t>
  </si>
  <si>
    <t>000641</t>
  </si>
  <si>
    <t>Relocation of Mfg Cranes to 1902 New Butler</t>
  </si>
  <si>
    <t>1/14/2020</t>
  </si>
  <si>
    <t>000642</t>
  </si>
  <si>
    <t>Sprinkler System - 1902 New Butler</t>
  </si>
  <si>
    <t>1/31/2020</t>
  </si>
  <si>
    <t>000643</t>
  </si>
  <si>
    <t>Exterior Lighting - 1900 New Butler</t>
  </si>
  <si>
    <t>000644</t>
  </si>
  <si>
    <t>Odoo Implementation Hours</t>
  </si>
  <si>
    <t>10/20/2020</t>
  </si>
  <si>
    <t>Printed:  8/11/2021 11:11:14AM</t>
  </si>
  <si>
    <t>Desc</t>
  </si>
  <si>
    <t>Dept</t>
  </si>
  <si>
    <t>WC</t>
  </si>
  <si>
    <t>SM</t>
  </si>
  <si>
    <t>AS</t>
  </si>
  <si>
    <t>AL</t>
  </si>
  <si>
    <t>CUT</t>
  </si>
  <si>
    <t>OTH</t>
  </si>
  <si>
    <t>Build</t>
  </si>
  <si>
    <t>MOR</t>
  </si>
  <si>
    <t>VEL</t>
  </si>
  <si>
    <t>WH</t>
  </si>
  <si>
    <t>NBR</t>
  </si>
  <si>
    <t>MAC</t>
  </si>
  <si>
    <t>RBT</t>
  </si>
  <si>
    <t>TUB</t>
  </si>
  <si>
    <t>ASY</t>
  </si>
  <si>
    <t>SGA</t>
  </si>
  <si>
    <t>Build#</t>
  </si>
  <si>
    <t>Dept#</t>
  </si>
  <si>
    <t>WC#</t>
  </si>
  <si>
    <t>Code</t>
  </si>
  <si>
    <t>Molds</t>
  </si>
  <si>
    <t>Odoo</t>
  </si>
  <si>
    <t>WH/ SGA</t>
  </si>
  <si>
    <t>Sqft</t>
  </si>
  <si>
    <t>Fract</t>
  </si>
  <si>
    <t>Totals</t>
  </si>
  <si>
    <t>Labor rate</t>
  </si>
  <si>
    <t>USD/hr</t>
  </si>
  <si>
    <t>This is the average hourly rate, including benefits, for all manufacturing workers.</t>
  </si>
  <si>
    <t>Total expenses can be tracked by employee</t>
  </si>
  <si>
    <t xml:space="preserve">Dept </t>
  </si>
  <si>
    <t>USD/month</t>
  </si>
  <si>
    <t>Assy</t>
  </si>
  <si>
    <t>Al</t>
  </si>
  <si>
    <t>To allocate:</t>
  </si>
  <si>
    <t>hr/ month</t>
  </si>
  <si>
    <t>4. Allocate Building Costs to cost centers.</t>
  </si>
  <si>
    <t>3. Add depreciation expenses and building expenses to cost centers.</t>
  </si>
  <si>
    <t>DepToCostCenter</t>
  </si>
  <si>
    <t>0.  Use Labor rate in A3 as unburdened labor rate per hour.</t>
  </si>
  <si>
    <t>1. Calc direct labor cost by cost center.</t>
  </si>
  <si>
    <t>2. Use direct labor costs per cost center to allocate Indirect labor costs.</t>
  </si>
  <si>
    <t>Cost Center</t>
  </si>
  <si>
    <t>Labor</t>
  </si>
  <si>
    <t>Depreciation</t>
  </si>
  <si>
    <t>Supplies and other</t>
  </si>
  <si>
    <t>Basis uints</t>
  </si>
  <si>
    <t>Lathe time</t>
  </si>
  <si>
    <t>Labor time</t>
  </si>
  <si>
    <t>Cut time</t>
  </si>
  <si>
    <t>Total</t>
  </si>
  <si>
    <t>USD</t>
  </si>
  <si>
    <t>Rate</t>
  </si>
  <si>
    <t>Basis total</t>
  </si>
  <si>
    <t>Basis units</t>
  </si>
  <si>
    <t>hours</t>
  </si>
  <si>
    <t>Tube time</t>
  </si>
  <si>
    <t>5. Allocate supply and other costs to cost centers.</t>
  </si>
  <si>
    <t>Burdened</t>
  </si>
  <si>
    <t>6. Calculate burdened rates</t>
  </si>
  <si>
    <t>Labor data is from pay period ending 8/7/2021</t>
  </si>
  <si>
    <t>Depreciation is from 2020 GAAP Comprehensive Depreciation</t>
  </si>
  <si>
    <t>School</t>
  </si>
  <si>
    <t>MOR/ R2</t>
  </si>
  <si>
    <t>NBR/ R3</t>
  </si>
  <si>
    <t>VEL/ R3</t>
  </si>
  <si>
    <t>City</t>
  </si>
  <si>
    <t>County</t>
  </si>
  <si>
    <t>NC priv</t>
  </si>
  <si>
    <t/>
  </si>
  <si>
    <t>Taxes</t>
  </si>
  <si>
    <t>MAYBE?  R2/ R3?</t>
  </si>
  <si>
    <t>GL AcctNo</t>
  </si>
  <si>
    <t>Description</t>
  </si>
  <si>
    <t>MAS</t>
  </si>
  <si>
    <t>Name</t>
  </si>
  <si>
    <t>Account Category</t>
  </si>
  <si>
    <t>50030-00-00</t>
  </si>
  <si>
    <t>Cost of Goods Sold</t>
  </si>
  <si>
    <t>50035-00-00</t>
  </si>
  <si>
    <t>50040-00-00</t>
  </si>
  <si>
    <t>50025-00-00</t>
  </si>
  <si>
    <t>50003-00-00</t>
  </si>
  <si>
    <t>50090-00-00</t>
  </si>
  <si>
    <t>50060-00-00</t>
  </si>
  <si>
    <t>50020-00-00</t>
  </si>
  <si>
    <t>50001-00-00</t>
  </si>
  <si>
    <t>50000-00-00</t>
  </si>
  <si>
    <t>50002-00-00</t>
  </si>
  <si>
    <t>50080-00-00</t>
  </si>
  <si>
    <t>50050-00-00</t>
  </si>
  <si>
    <t>50005-00-00</t>
  </si>
  <si>
    <t>Tractor Rads – COGS</t>
  </si>
  <si>
    <t>50010-00-00</t>
  </si>
  <si>
    <t>CAC – COGS</t>
  </si>
  <si>
    <t>50051-00-00</t>
  </si>
  <si>
    <t>Rad Cores – COGS</t>
  </si>
  <si>
    <t>50400-00-00</t>
  </si>
  <si>
    <t>Design Services</t>
  </si>
  <si>
    <t>50450-00-00</t>
  </si>
  <si>
    <t>Tooling - COGS</t>
  </si>
  <si>
    <t>50455-00-00</t>
  </si>
  <si>
    <t>Testing - COGS</t>
  </si>
  <si>
    <t>50460-00-00</t>
  </si>
  <si>
    <t>Labor - COGS</t>
  </si>
  <si>
    <t>50465-00-00</t>
  </si>
  <si>
    <t>Manuf Gas - COGS</t>
  </si>
  <si>
    <t>50470-00-00</t>
  </si>
  <si>
    <t>Manf Repairs CGS</t>
  </si>
  <si>
    <t>50500-00-00</t>
  </si>
  <si>
    <t>Supplies - COS</t>
  </si>
  <si>
    <t>50525-00-00</t>
  </si>
  <si>
    <t>Warranty Exp</t>
  </si>
  <si>
    <t>50550-00-00</t>
  </si>
  <si>
    <t>COGS-Service Fee - JD</t>
  </si>
  <si>
    <t>50551-00-00</t>
  </si>
  <si>
    <t>COGS-Service Fee - Yanmar</t>
  </si>
  <si>
    <t>50560-00-00</t>
  </si>
  <si>
    <t>Restock Fee</t>
  </si>
  <si>
    <t>51100-00-00</t>
  </si>
  <si>
    <t>Purchase Price Variance</t>
  </si>
  <si>
    <t>51140-00-00</t>
  </si>
  <si>
    <t>Depr Exp - Reuseable Packaging Crates</t>
  </si>
  <si>
    <t>51150-00-00</t>
  </si>
  <si>
    <t>PPV-Powder Coating</t>
  </si>
  <si>
    <t>51200-00-00</t>
  </si>
  <si>
    <t>Assembly Variance</t>
  </si>
  <si>
    <t>51300-00-00</t>
  </si>
  <si>
    <t>Assembly-Labor Abs</t>
  </si>
  <si>
    <t>51350-00-00</t>
  </si>
  <si>
    <t>Abs-Fixed Run</t>
  </si>
  <si>
    <t>51360-00-00</t>
  </si>
  <si>
    <t>Abs-Var Run</t>
  </si>
  <si>
    <t>51370-00-00</t>
  </si>
  <si>
    <t>Abs-Fixed Setup</t>
  </si>
  <si>
    <t>51380-00-00</t>
  </si>
  <si>
    <t>Abs- Var Setup</t>
  </si>
  <si>
    <t>52000-00-00</t>
  </si>
  <si>
    <t>Freight Absorption</t>
  </si>
  <si>
    <t>52005-00-00</t>
  </si>
  <si>
    <t>Fixed Cap Abs</t>
  </si>
  <si>
    <t>52500-00-00</t>
  </si>
  <si>
    <t>Cap Frt in Inv</t>
  </si>
  <si>
    <t>57000-00-00</t>
  </si>
  <si>
    <t>COGS-Salary - Mfg</t>
  </si>
  <si>
    <t>57001-00-00</t>
  </si>
  <si>
    <t>COS Salary - Assembly</t>
  </si>
  <si>
    <t>57050-00-00</t>
  </si>
  <si>
    <t>COGS-Wages-Subcontractor</t>
  </si>
  <si>
    <t>57100-00-00</t>
  </si>
  <si>
    <t>COGS-Payroll Taxes</t>
  </si>
  <si>
    <t>57125-00-00</t>
  </si>
  <si>
    <t>CGS Bene Health</t>
  </si>
  <si>
    <t>57150-00-00</t>
  </si>
  <si>
    <t>COGS Benefits</t>
  </si>
  <si>
    <t>57500-00-00</t>
  </si>
  <si>
    <t>Freight In - COGS</t>
  </si>
  <si>
    <t>57502-00-00</t>
  </si>
  <si>
    <t>Freight In, Ocean</t>
  </si>
  <si>
    <t>58000-00-00</t>
  </si>
  <si>
    <t>COGS - Other</t>
  </si>
  <si>
    <t>58450-00-00</t>
  </si>
  <si>
    <t>COGS - Scrap</t>
  </si>
  <si>
    <t>58451-00-00</t>
  </si>
  <si>
    <t>Scrap Reimb</t>
  </si>
  <si>
    <t>58500-00-00</t>
  </si>
  <si>
    <t>Inventory Adjustments</t>
  </si>
  <si>
    <t>58900-00-00</t>
  </si>
  <si>
    <t>Actual Raw Steel Scrap</t>
  </si>
  <si>
    <t>58901-00-00</t>
  </si>
  <si>
    <t>Product Write Offs - Panoto Error</t>
  </si>
  <si>
    <t>58902-00-00</t>
  </si>
  <si>
    <t>Federal Duty Refunds - Turkey</t>
  </si>
  <si>
    <t>58903-00-00</t>
  </si>
  <si>
    <t>CK Power Returned Product</t>
  </si>
  <si>
    <t>59000-00-00</t>
  </si>
  <si>
    <t>Purchase Returns &amp; Allowance</t>
  </si>
  <si>
    <t>59500-00-00</t>
  </si>
  <si>
    <t>Purchase Discounts</t>
  </si>
  <si>
    <t>59550-00-00</t>
  </si>
  <si>
    <t>Trade Discounts</t>
  </si>
  <si>
    <t>59901-00-00</t>
  </si>
  <si>
    <t>Misc Adj COGS</t>
  </si>
  <si>
    <t>59902-00-00</t>
  </si>
  <si>
    <t>Cost Tier Adj</t>
  </si>
  <si>
    <t>59903-00-00</t>
  </si>
  <si>
    <t>Physical Count</t>
  </si>
  <si>
    <t>59904-00-00</t>
  </si>
  <si>
    <t>Specific Product Accruals</t>
  </si>
  <si>
    <t>59990-00-00</t>
  </si>
  <si>
    <t>Obsol Scrap Expense</t>
  </si>
  <si>
    <t>68500-00-00</t>
  </si>
  <si>
    <t>Laundry &amp; Cleaning Expense</t>
  </si>
  <si>
    <t>Operating Expense</t>
  </si>
  <si>
    <t>69000-00-00</t>
  </si>
  <si>
    <t>Legal &amp; Professional Expense</t>
  </si>
  <si>
    <t>69001-00-00</t>
  </si>
  <si>
    <t>Accountant Fees</t>
  </si>
  <si>
    <t>69005-00-00</t>
  </si>
  <si>
    <t>ISO Cert Main &amp; Quality</t>
  </si>
  <si>
    <t>69100-00-00</t>
  </si>
  <si>
    <t>Lawn Care &amp; Snow Removal</t>
  </si>
  <si>
    <t>69500-00-00</t>
  </si>
  <si>
    <t>Licenses Expense</t>
  </si>
  <si>
    <t>70500-00-00</t>
  </si>
  <si>
    <t>Maintenance Expense</t>
  </si>
  <si>
    <t>70600-00-00</t>
  </si>
  <si>
    <t>Maintenance, Software</t>
  </si>
  <si>
    <t>71000-00-00</t>
  </si>
  <si>
    <t>Meals &amp; Entertainment Expense</t>
  </si>
  <si>
    <t>71000-10-00</t>
  </si>
  <si>
    <t>Meals &amp; Ent Exp-Sales</t>
  </si>
  <si>
    <t>71000-40-00</t>
  </si>
  <si>
    <t>Meals &amp; Ent Exp-Engineering</t>
  </si>
  <si>
    <t>71200-00-00</t>
  </si>
  <si>
    <t>Moving Expenses</t>
  </si>
  <si>
    <t>71250-00-00</t>
  </si>
  <si>
    <t>Miscellaneous Expense</t>
  </si>
  <si>
    <t>71500-00-00</t>
  </si>
  <si>
    <t>Office Expense</t>
  </si>
  <si>
    <t>72000-00-00</t>
  </si>
  <si>
    <t>Payroll Tax Expense</t>
  </si>
  <si>
    <t>72000-10-00</t>
  </si>
  <si>
    <t>Payroll Tax Exp-Sales</t>
  </si>
  <si>
    <t>72000-40-00</t>
  </si>
  <si>
    <t>Payroll Tax Exp-Engineering</t>
  </si>
  <si>
    <t>72002-00-00</t>
  </si>
  <si>
    <t>Corporate Tax, State</t>
  </si>
  <si>
    <t>72004-00-00</t>
  </si>
  <si>
    <t>City, Mercantile Tax</t>
  </si>
  <si>
    <t>72100-00-00</t>
  </si>
  <si>
    <t>City Tax, Moravia Building</t>
  </si>
  <si>
    <t>72110-00-00</t>
  </si>
  <si>
    <t>Town Tax - New Butler Road</t>
  </si>
  <si>
    <t>72120-00-00</t>
  </si>
  <si>
    <t>Town Tax, 1902 New Butler</t>
  </si>
  <si>
    <t>72200-00-00</t>
  </si>
  <si>
    <t>City School Tax, Moravia Bldg</t>
  </si>
  <si>
    <t>72200-10-00</t>
  </si>
  <si>
    <t>CitySchlTax,Mrv-Sales-Dflt</t>
  </si>
  <si>
    <t>72210-00-00</t>
  </si>
  <si>
    <t>School Tax - New Butler Road</t>
  </si>
  <si>
    <t>72220-00-00</t>
  </si>
  <si>
    <t>School Tax, 1902 New Butler</t>
  </si>
  <si>
    <t>72300-00-00</t>
  </si>
  <si>
    <t>County Tax, Moravia Bldg</t>
  </si>
  <si>
    <t>72310-00-00</t>
  </si>
  <si>
    <t>County Tax - New Butler Road</t>
  </si>
  <si>
    <t>72320-00-00</t>
  </si>
  <si>
    <t>County Tax, 1902 New Butler</t>
  </si>
  <si>
    <t>72400-00-00</t>
  </si>
  <si>
    <t>PA Sales Tax</t>
  </si>
  <si>
    <t>72500-00-00</t>
  </si>
  <si>
    <t>Penalties &amp; Fines Exp</t>
  </si>
  <si>
    <t>73000-00-00</t>
  </si>
  <si>
    <t>Other Taxes</t>
  </si>
  <si>
    <t>74000-00-00</t>
  </si>
  <si>
    <t>Postage Expense</t>
  </si>
  <si>
    <t>74500-00-00</t>
  </si>
  <si>
    <t>Rent or Lease Expense</t>
  </si>
  <si>
    <t>74510-00-00</t>
  </si>
  <si>
    <t>Lease, Building</t>
  </si>
  <si>
    <t>74515-00-00</t>
  </si>
  <si>
    <t>COS Fix Cap Abs</t>
  </si>
  <si>
    <t>74520-00-00</t>
  </si>
  <si>
    <t>Rental, Mats</t>
  </si>
  <si>
    <t>74530-00-00</t>
  </si>
  <si>
    <t>Ware Trk Lease</t>
  </si>
  <si>
    <t>74535-00-00</t>
  </si>
  <si>
    <t>Management Fee Exp</t>
  </si>
  <si>
    <t>74540-00-00</t>
  </si>
  <si>
    <t>Operating Leasehold Improvements</t>
  </si>
  <si>
    <t>74545-00-00</t>
  </si>
  <si>
    <t>Instapak Prior Pd Adjust</t>
  </si>
  <si>
    <t>75000-00-00</t>
  </si>
  <si>
    <t>Repairs Expense</t>
  </si>
  <si>
    <t>75100-00-00</t>
  </si>
  <si>
    <t>Research &amp; Development</t>
  </si>
  <si>
    <t>75100-40-00</t>
  </si>
  <si>
    <t>R &amp; D-Engineering</t>
  </si>
  <si>
    <t>75110-00-00</t>
  </si>
  <si>
    <t>R&amp;D Wind Tunnel</t>
  </si>
  <si>
    <t>75500-00-00</t>
  </si>
  <si>
    <t>Travel</t>
  </si>
  <si>
    <t>75500-10-00</t>
  </si>
  <si>
    <t>Travel-Sales</t>
  </si>
  <si>
    <t>75500-40-00</t>
  </si>
  <si>
    <t>Travel-Engineering</t>
  </si>
  <si>
    <t>75600-00-00</t>
  </si>
  <si>
    <t>Restocking Fee</t>
  </si>
  <si>
    <t>76000-00-00</t>
  </si>
  <si>
    <t>Subcontractor Expense</t>
  </si>
  <si>
    <t>76010-00-00</t>
  </si>
  <si>
    <t>Subcontractor - Cleaning</t>
  </si>
  <si>
    <t>76020-00-00</t>
  </si>
  <si>
    <t>Subcontractor - Programming</t>
  </si>
  <si>
    <t>76040-00-00</t>
  </si>
  <si>
    <t>Subcontractor - Travel</t>
  </si>
  <si>
    <t>76101-10-00</t>
  </si>
  <si>
    <t>Sales Consulting - Parco</t>
  </si>
  <si>
    <t>76500-00-00</t>
  </si>
  <si>
    <t>Office Supplies</t>
  </si>
  <si>
    <t>77500-00-00</t>
  </si>
  <si>
    <t>Wages Expense</t>
  </si>
  <si>
    <t>77500-10-00</t>
  </si>
  <si>
    <t>Wages Exp-Sales</t>
  </si>
  <si>
    <t>77500-40-00</t>
  </si>
  <si>
    <t>Wages Exp-Engineering</t>
  </si>
  <si>
    <t>78000-00-00</t>
  </si>
  <si>
    <t>Utilities Expense</t>
  </si>
  <si>
    <t>78001-00-00</t>
  </si>
  <si>
    <t>Telephone Expense</t>
  </si>
  <si>
    <t>78002-00-00</t>
  </si>
  <si>
    <t>Utilities, Water</t>
  </si>
  <si>
    <t>78003-00-00</t>
  </si>
  <si>
    <t>Utilities, Electric</t>
  </si>
  <si>
    <t>78004-00-00</t>
  </si>
  <si>
    <t>Utilities, Gas</t>
  </si>
  <si>
    <t>78005-00-00</t>
  </si>
  <si>
    <t>Utilities, Sanitation</t>
  </si>
  <si>
    <t>78010-00-00</t>
  </si>
  <si>
    <t>Security System</t>
  </si>
  <si>
    <t>79000-00-00</t>
  </si>
  <si>
    <t>Warehouse Supplies</t>
  </si>
  <si>
    <t>79500-00-00</t>
  </si>
  <si>
    <t>Warehouse Expense</t>
  </si>
  <si>
    <t>79510-00-00</t>
  </si>
  <si>
    <t>Warehouse Gas</t>
  </si>
  <si>
    <t>79600-00-00</t>
  </si>
  <si>
    <t>Warranty on Equipment</t>
  </si>
  <si>
    <t>79700-00-00</t>
  </si>
  <si>
    <t>History 797000</t>
  </si>
  <si>
    <t>89000-00-00</t>
  </si>
  <si>
    <t xml:space="preserve"> </t>
  </si>
  <si>
    <t>Other Income and Expense</t>
  </si>
  <si>
    <t>90000-00-00</t>
  </si>
  <si>
    <t>Gain/Loss on Sale of Assets</t>
  </si>
  <si>
    <t>99998-00-00</t>
  </si>
  <si>
    <t>Mfg Variance</t>
  </si>
  <si>
    <t>99999-00-00</t>
  </si>
  <si>
    <t>Temporary Account</t>
  </si>
  <si>
    <t>M</t>
  </si>
  <si>
    <t>RD</t>
  </si>
  <si>
    <t>?</t>
  </si>
  <si>
    <t>P</t>
  </si>
  <si>
    <t>Product - Flows to COGS line at sale.</t>
  </si>
  <si>
    <t>Unknown</t>
  </si>
  <si>
    <t>All RCP</t>
  </si>
  <si>
    <t>B</t>
  </si>
  <si>
    <t>Is this the final adjustment?  If so, how is it done?</t>
  </si>
  <si>
    <t>Where is this used?</t>
  </si>
  <si>
    <t>What does this include?  How is it calculated?</t>
  </si>
  <si>
    <t>Should we break this out based on product line?</t>
  </si>
  <si>
    <t>Should we break this out based on product line? Can we use commissions in Odoo?</t>
  </si>
  <si>
    <t>When do we use this as opposed to putting it into products?</t>
  </si>
  <si>
    <t>What is this?  How do we use it?</t>
  </si>
  <si>
    <t>How is this different from 52000?</t>
  </si>
  <si>
    <t>What info do we need?  Should we tie to employee?</t>
  </si>
  <si>
    <t>All RCP manufacturing</t>
  </si>
  <si>
    <t>Needs to be broken up into separate accounts.</t>
  </si>
  <si>
    <t>Should we include this in 58500?</t>
  </si>
  <si>
    <t>Is this active?</t>
  </si>
  <si>
    <t>What are these and how are they used?</t>
  </si>
  <si>
    <t>How is this different from 58000?</t>
  </si>
  <si>
    <t>How is this different from 505000?</t>
  </si>
  <si>
    <t>Who does this cover?</t>
  </si>
  <si>
    <t>For what is this account used?</t>
  </si>
  <si>
    <t>Research and Development Expense</t>
  </si>
  <si>
    <t>Because these are payed by R2/ R3, do they count for RCP?</t>
  </si>
  <si>
    <t>ALU</t>
  </si>
  <si>
    <t>Sales</t>
  </si>
  <si>
    <t>Operations</t>
  </si>
  <si>
    <t>Engineering</t>
  </si>
  <si>
    <t>Quality</t>
  </si>
  <si>
    <t>Warehouse UNK or split</t>
  </si>
  <si>
    <t>CC</t>
  </si>
  <si>
    <t>Weld time</t>
  </si>
  <si>
    <t>Research and Development</t>
  </si>
  <si>
    <t>RCPman</t>
  </si>
  <si>
    <t>RCPsga</t>
  </si>
  <si>
    <t>Product</t>
  </si>
  <si>
    <t>RCPall</t>
  </si>
  <si>
    <t>Warehouse</t>
  </si>
  <si>
    <t>RandD</t>
  </si>
  <si>
    <t>ToBeSplit</t>
  </si>
  <si>
    <t>OF</t>
  </si>
  <si>
    <t>Building</t>
  </si>
  <si>
    <t>Department</t>
  </si>
  <si>
    <t>ccSqft</t>
  </si>
  <si>
    <t>MORwh</t>
  </si>
  <si>
    <t>MORoffice</t>
  </si>
  <si>
    <t>NBRwh</t>
  </si>
  <si>
    <t>NBRoffice</t>
  </si>
  <si>
    <t>VELoffice</t>
  </si>
  <si>
    <t>VELwh</t>
  </si>
  <si>
    <t>Children</t>
  </si>
  <si>
    <t>Basis</t>
  </si>
  <si>
    <t>area</t>
  </si>
  <si>
    <t>111 112 311 321 322</t>
  </si>
  <si>
    <t>111 112 311 321 322 900</t>
  </si>
  <si>
    <t>Parent</t>
  </si>
  <si>
    <t>111 112 113</t>
  </si>
  <si>
    <t>AL_AS</t>
  </si>
  <si>
    <t>equal</t>
  </si>
  <si>
    <t>280 290</t>
  </si>
  <si>
    <t>111 112 113 180 190</t>
  </si>
  <si>
    <t>311 321 322 380 390</t>
  </si>
  <si>
    <t>311 322</t>
  </si>
  <si>
    <t>1 1</t>
  </si>
  <si>
    <t>only use was in 2006 prior to MAS 500 not sure for what</t>
  </si>
  <si>
    <t>last used in 2015 "pressure testing for 385-004 &amp; 5"</t>
  </si>
  <si>
    <t>this is the code used for Manpower labor</t>
  </si>
  <si>
    <t>last activity 2012 when Mike reclassed a warranty accrual</t>
  </si>
  <si>
    <t xml:space="preserve">I'm not sure if it would be worth it to break it apart.  </t>
  </si>
  <si>
    <t>I'm not sure how the commsion works in odoo, but hopefully so</t>
  </si>
  <si>
    <t>Again, for such a small amount do we want to?</t>
  </si>
  <si>
    <t>I believe this is used when there is a price difference when receiving product</t>
  </si>
  <si>
    <t>There's also an IM posting for all builds.</t>
  </si>
  <si>
    <t>last activity 2008 before we used po's for powder coating costs</t>
  </si>
  <si>
    <t>no activity</t>
  </si>
  <si>
    <t>used to reclass labor absorption in 2007</t>
  </si>
  <si>
    <t>these are automatic entries with IM postings of work orders</t>
  </si>
  <si>
    <t>same</t>
  </si>
  <si>
    <t>I only see this used when product is received</t>
  </si>
  <si>
    <t>this is the 50,000 reclassified to cost of goods from G&amp;A</t>
  </si>
  <si>
    <t>Mike used this to capitalize freight last done in 2008</t>
  </si>
  <si>
    <t>Carbis does this each payroll based on payroll figures</t>
  </si>
  <si>
    <t>Why do you want to attach to employee</t>
  </si>
  <si>
    <t>Also, UPMC health care bills use this code</t>
  </si>
  <si>
    <t>Domestic freight in</t>
  </si>
  <si>
    <t>Only container freight costs</t>
  </si>
  <si>
    <t>Mike used this to reclass miscellaneous items</t>
  </si>
  <si>
    <t>in 2020, he used it to reclass scrap, also</t>
  </si>
  <si>
    <t>Mike used this to reclass scrap using accruals</t>
  </si>
  <si>
    <t>These are from IM postings of adjustments</t>
  </si>
  <si>
    <t>last activity 2015</t>
  </si>
  <si>
    <t>These are IM postings from adjustments</t>
  </si>
  <si>
    <t>last activity 2012, specific to Nilfisk</t>
  </si>
  <si>
    <t xml:space="preserve">Maintenance to buildings, such as AC filters.  </t>
  </si>
  <si>
    <t>Admin/shipping/quality</t>
  </si>
  <si>
    <t>crich answers</t>
  </si>
  <si>
    <t>bmeie questions</t>
  </si>
  <si>
    <t>Notes:</t>
  </si>
  <si>
    <t>Need to figure out how to divide the 'Manufacturing' costs</t>
  </si>
  <si>
    <t>Keep?</t>
  </si>
  <si>
    <t>Is this already included in depreciation expenses?</t>
  </si>
  <si>
    <t>Do it by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</si>
</sst>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37">
    <xf numFmtId="0" fontId="0" fillId="0" borderId="0" xfId="0">
      <alignment vertical="top"/>
    </xf>
    <xf numFmtId="4" fontId="1" fillId="0" borderId="0" xfId="0" applyNumberFormat="1" applyFont="1">
      <alignment vertical="top"/>
    </xf>
    <xf numFmtId="0" fontId="2" fillId="0" borderId="0" xfId="0" applyFont="1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1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1" fontId="2" fillId="2" borderId="0" xfId="0" applyNumberFormat="1" applyFont="1" applyFill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3" fontId="0" fillId="0" borderId="0" xfId="0" applyNumberFormat="1">
      <alignment vertical="top"/>
    </xf>
    <xf numFmtId="3" fontId="0" fillId="0" borderId="0" xfId="0" applyNumberFormat="1" applyAlignment="1">
      <alignment horizontal="center" vertical="top"/>
    </xf>
    <xf numFmtId="164" fontId="0" fillId="0" borderId="0" xfId="0" applyNumberFormat="1">
      <alignment vertical="top"/>
    </xf>
    <xf numFmtId="164" fontId="0" fillId="0" borderId="0" xfId="0" applyNumberFormat="1" applyAlignment="1">
      <alignment horizontal="center" vertical="top"/>
    </xf>
    <xf numFmtId="3" fontId="0" fillId="3" borderId="0" xfId="0" applyNumberFormat="1" applyFill="1">
      <alignment vertical="top"/>
    </xf>
    <xf numFmtId="3" fontId="0" fillId="0" borderId="0" xfId="0" applyNumberFormat="1" applyFill="1">
      <alignment vertical="top"/>
    </xf>
    <xf numFmtId="0" fontId="2" fillId="0" borderId="0" xfId="0" applyFont="1" applyFill="1">
      <alignment vertical="top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1" fontId="0" fillId="0" borderId="0" xfId="0" applyNumberFormat="1">
      <alignment vertical="top"/>
    </xf>
    <xf numFmtId="0" fontId="2" fillId="0" borderId="0" xfId="0" applyFont="1" applyAlignment="1">
      <alignment vertical="top"/>
    </xf>
    <xf numFmtId="0" fontId="0" fillId="3" borderId="0" xfId="0" applyFill="1">
      <alignment vertical="top"/>
    </xf>
    <xf numFmtId="0" fontId="2" fillId="3" borderId="0" xfId="0" applyFont="1" applyFill="1">
      <alignment vertical="top"/>
    </xf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3" fontId="2" fillId="0" borderId="0" xfId="0" applyNumberFormat="1" applyFont="1">
      <alignment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>
      <alignment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/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/>
    <xf numFmtId="0" fontId="1" fillId="3" borderId="0" xfId="0" applyFont="1" applyFill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of%20Accounts%20B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s"/>
      <sheetName val="Liabilities"/>
      <sheetName val="Equity"/>
      <sheetName val="Income"/>
      <sheetName val="Expense"/>
      <sheetName val="Product Category to Account"/>
      <sheetName val="ItemGroups"/>
    </sheetNames>
    <sheetDataSet>
      <sheetData sheetId="0"/>
      <sheetData sheetId="1"/>
      <sheetData sheetId="2"/>
      <sheetData sheetId="3"/>
      <sheetData sheetId="4"/>
      <sheetData sheetId="5">
        <row r="4">
          <cell r="Q4" t="str">
            <v>Accessories - COGS</v>
          </cell>
        </row>
        <row r="5">
          <cell r="Q5" t="str">
            <v>ATV Accessories - COGS</v>
          </cell>
        </row>
        <row r="6">
          <cell r="Q6" t="str">
            <v>Brackets - COGS</v>
          </cell>
        </row>
        <row r="8">
          <cell r="Q8" t="str">
            <v>CAC Pipes - COGS</v>
          </cell>
        </row>
        <row r="9">
          <cell r="Q9" t="str">
            <v>Enclosures - COGS</v>
          </cell>
        </row>
        <row r="10">
          <cell r="Q10" t="str">
            <v>Hardware - COGS</v>
          </cell>
        </row>
        <row r="15">
          <cell r="Q15" t="str">
            <v>Molded Hose - COGS</v>
          </cell>
        </row>
        <row r="16">
          <cell r="Q16" t="str">
            <v>Oil Coolers - COGS</v>
          </cell>
        </row>
        <row r="17">
          <cell r="Q17" t="str">
            <v>Overflow - COGS</v>
          </cell>
        </row>
        <row r="19">
          <cell r="Q19" t="str">
            <v>Rads - Alum Tube and Fin - COGS</v>
          </cell>
        </row>
        <row r="20">
          <cell r="Q20" t="str">
            <v>Rads - CuBr - COGS</v>
          </cell>
        </row>
        <row r="21">
          <cell r="Q21" t="str">
            <v>Rads - Plate and Bar - COGS</v>
          </cell>
        </row>
        <row r="22">
          <cell r="Q22" t="str">
            <v>Rads - RCP - COGS</v>
          </cell>
        </row>
        <row r="23">
          <cell r="Q23" t="str">
            <v>Spooled Hose - COGS</v>
          </cell>
        </row>
        <row r="24">
          <cell r="Q24" t="str">
            <v>Tanks - COGS</v>
          </cell>
        </row>
        <row r="25">
          <cell r="Q25" t="str">
            <v>Other - COGS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5"/>
  <sheetViews>
    <sheetView showOutlineSymbols="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X78" sqref="X78"/>
    </sheetView>
  </sheetViews>
  <sheetFormatPr defaultColWidth="6.85546875" defaultRowHeight="12.75" customHeight="1" x14ac:dyDescent="0.2"/>
  <cols>
    <col min="1" max="1" width="9.140625" bestFit="1" customWidth="1"/>
    <col min="2" max="2" width="65.5703125" bestFit="1" customWidth="1"/>
    <col min="3" max="3" width="12.42578125" hidden="1" customWidth="1"/>
    <col min="4" max="4" width="14" hidden="1" customWidth="1"/>
    <col min="5" max="5" width="11.5703125" hidden="1" customWidth="1"/>
    <col min="6" max="7" width="8.7109375" hidden="1" customWidth="1"/>
    <col min="8" max="8" width="11.42578125" hidden="1" customWidth="1"/>
    <col min="9" max="9" width="15.140625" hidden="1" customWidth="1"/>
    <col min="10" max="10" width="10.28515625" hidden="1" customWidth="1"/>
    <col min="11" max="11" width="12.85546875" hidden="1" customWidth="1"/>
    <col min="12" max="12" width="22.140625" hidden="1" customWidth="1"/>
    <col min="13" max="13" width="11.85546875" hidden="1" customWidth="1"/>
    <col min="14" max="14" width="18.28515625" hidden="1" customWidth="1"/>
    <col min="15" max="15" width="24.140625" hidden="1" customWidth="1"/>
    <col min="16" max="16" width="16.140625" hidden="1" customWidth="1"/>
    <col min="17" max="17" width="20.28515625" hidden="1" customWidth="1"/>
    <col min="18" max="18" width="19.140625" hidden="1" customWidth="1"/>
    <col min="19" max="19" width="16.28515625" hidden="1" customWidth="1"/>
    <col min="20" max="20" width="20.7109375" hidden="1" customWidth="1"/>
    <col min="21" max="21" width="17.85546875" hidden="1" customWidth="1"/>
    <col min="22" max="22" width="14.140625" hidden="1" customWidth="1"/>
    <col min="23" max="23" width="7.28515625" style="6" customWidth="1"/>
    <col min="24" max="24" width="7.5703125" style="11" bestFit="1" customWidth="1"/>
    <col min="25" max="27" width="6.5703125" style="11" bestFit="1" customWidth="1"/>
    <col min="28" max="29" width="6.5703125" style="12" bestFit="1" customWidth="1"/>
    <col min="30" max="30" width="5.7109375" style="12" bestFit="1" customWidth="1"/>
    <col min="31" max="31" width="6.5703125" style="11" bestFit="1" customWidth="1"/>
    <col min="32" max="32" width="6.7109375" style="11" bestFit="1" customWidth="1"/>
    <col min="33" max="34" width="6.5703125" style="11" bestFit="1" customWidth="1"/>
    <col min="35" max="35" width="8.5703125" style="11" customWidth="1"/>
    <col min="36" max="36" width="6.5703125" style="11" bestFit="1" customWidth="1"/>
    <col min="37" max="37" width="4" style="11" bestFit="1" customWidth="1"/>
    <col min="38" max="39" width="6.5703125" style="11" bestFit="1" customWidth="1"/>
    <col min="40" max="42" width="5.5703125" style="11" bestFit="1" customWidth="1"/>
  </cols>
  <sheetData>
    <row r="1" spans="1:42" ht="12.75" customHeight="1" x14ac:dyDescent="0.2">
      <c r="A1" s="4" t="s">
        <v>0</v>
      </c>
      <c r="B1" s="4" t="s">
        <v>1058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9" t="s">
        <v>1079</v>
      </c>
      <c r="X1" s="11">
        <f>AA112</f>
        <v>111</v>
      </c>
      <c r="Y1" s="11">
        <f>AA113</f>
        <v>112</v>
      </c>
      <c r="Z1" s="11">
        <f>AA114</f>
        <v>113</v>
      </c>
      <c r="AA1" s="11">
        <f>AA115</f>
        <v>180</v>
      </c>
      <c r="AB1" s="11">
        <f>AA116</f>
        <v>190</v>
      </c>
      <c r="AC1" s="11">
        <f>AA117</f>
        <v>280</v>
      </c>
      <c r="AD1" s="11">
        <f>AA118</f>
        <v>290</v>
      </c>
      <c r="AE1" s="11">
        <f>AA119</f>
        <v>311</v>
      </c>
      <c r="AF1" s="11">
        <f>AA120</f>
        <v>321</v>
      </c>
      <c r="AG1" s="11">
        <f>AA121</f>
        <v>322</v>
      </c>
      <c r="AH1" s="11">
        <f>AA122</f>
        <v>323</v>
      </c>
      <c r="AI1" s="11">
        <f>AA123</f>
        <v>380</v>
      </c>
      <c r="AJ1" s="11">
        <f>AA124</f>
        <v>390</v>
      </c>
      <c r="AK1" s="11">
        <f>AA125</f>
        <v>100</v>
      </c>
      <c r="AL1" s="11">
        <f>AA126</f>
        <v>200</v>
      </c>
      <c r="AM1" s="11">
        <f>AA127</f>
        <v>300</v>
      </c>
      <c r="AN1" s="11">
        <f>AA128</f>
        <v>401</v>
      </c>
      <c r="AO1" s="11">
        <f>AA129</f>
        <v>501</v>
      </c>
      <c r="AP1" s="11">
        <f>AA130</f>
        <v>900</v>
      </c>
    </row>
    <row r="2" spans="1:42" ht="12.75" customHeight="1" x14ac:dyDescent="0.2">
      <c r="A2" t="s">
        <v>805</v>
      </c>
      <c r="B2" t="s">
        <v>806</v>
      </c>
      <c r="C2" t="s">
        <v>807</v>
      </c>
      <c r="E2" s="1">
        <v>547550.4</v>
      </c>
      <c r="F2" s="1">
        <v>0</v>
      </c>
      <c r="G2" s="1">
        <v>0</v>
      </c>
      <c r="H2" s="1">
        <v>547550.4</v>
      </c>
      <c r="I2" t="s">
        <v>24</v>
      </c>
      <c r="J2" t="s">
        <v>105</v>
      </c>
      <c r="K2" s="1">
        <v>547550.4</v>
      </c>
      <c r="L2" s="1">
        <v>0</v>
      </c>
      <c r="M2" s="1">
        <v>100</v>
      </c>
      <c r="N2" s="1">
        <v>0</v>
      </c>
      <c r="O2" s="1">
        <v>223583.08000000002</v>
      </c>
      <c r="P2" s="1">
        <v>547550.4</v>
      </c>
      <c r="Q2" s="1">
        <v>223583.08000000002</v>
      </c>
      <c r="R2" s="1">
        <v>54755.040000000001</v>
      </c>
      <c r="S2" s="1">
        <v>0</v>
      </c>
      <c r="T2" s="1">
        <v>0</v>
      </c>
      <c r="U2" s="1">
        <v>278338.12</v>
      </c>
      <c r="V2" s="1">
        <v>269212.28000000003</v>
      </c>
      <c r="W2" s="5">
        <v>111</v>
      </c>
      <c r="X2" s="11">
        <f t="shared" ref="X2:Y21" si="0">IF($W2=X$1,$R2,"")</f>
        <v>54755.040000000001</v>
      </c>
      <c r="Y2" s="11" t="str">
        <f t="shared" si="0"/>
        <v/>
      </c>
      <c r="Z2" s="11" t="str">
        <f t="shared" ref="Z2:AP16" si="1">IF($W2=Z$1,$R2,"")</f>
        <v/>
      </c>
      <c r="AA2" s="11" t="str">
        <f t="shared" si="1"/>
        <v/>
      </c>
      <c r="AB2" s="11" t="str">
        <f t="shared" si="1"/>
        <v/>
      </c>
      <c r="AC2" s="11" t="str">
        <f t="shared" si="1"/>
        <v/>
      </c>
      <c r="AD2" s="11" t="str">
        <f t="shared" si="1"/>
        <v/>
      </c>
      <c r="AE2" s="11" t="str">
        <f t="shared" si="1"/>
        <v/>
      </c>
      <c r="AF2" s="11" t="str">
        <f t="shared" si="1"/>
        <v/>
      </c>
      <c r="AG2" s="11" t="str">
        <f t="shared" si="1"/>
        <v/>
      </c>
      <c r="AH2" s="11" t="str">
        <f t="shared" si="1"/>
        <v/>
      </c>
      <c r="AI2" s="11" t="str">
        <f t="shared" si="1"/>
        <v/>
      </c>
      <c r="AJ2" s="11" t="str">
        <f t="shared" si="1"/>
        <v/>
      </c>
      <c r="AK2" s="11" t="str">
        <f t="shared" si="1"/>
        <v/>
      </c>
      <c r="AL2" s="11" t="str">
        <f t="shared" si="1"/>
        <v/>
      </c>
      <c r="AM2" s="11" t="str">
        <f t="shared" si="1"/>
        <v/>
      </c>
      <c r="AN2" s="11" t="str">
        <f t="shared" si="1"/>
        <v/>
      </c>
      <c r="AO2" s="11" t="str">
        <f t="shared" si="1"/>
        <v/>
      </c>
      <c r="AP2" s="11" t="str">
        <f t="shared" si="1"/>
        <v/>
      </c>
    </row>
    <row r="3" spans="1:42" ht="12.75" customHeight="1" x14ac:dyDescent="0.2">
      <c r="A3" t="s">
        <v>867</v>
      </c>
      <c r="B3" t="s">
        <v>868</v>
      </c>
      <c r="C3" t="s">
        <v>869</v>
      </c>
      <c r="E3" s="1">
        <v>331360</v>
      </c>
      <c r="F3" s="1">
        <v>0</v>
      </c>
      <c r="G3" s="1">
        <v>0</v>
      </c>
      <c r="H3" s="1">
        <v>331360</v>
      </c>
      <c r="I3" t="s">
        <v>24</v>
      </c>
      <c r="J3" t="s">
        <v>105</v>
      </c>
      <c r="K3" s="1">
        <v>331360</v>
      </c>
      <c r="L3" s="1">
        <v>0</v>
      </c>
      <c r="M3" s="1">
        <v>100</v>
      </c>
      <c r="N3" s="1">
        <v>0</v>
      </c>
      <c r="O3" s="1">
        <v>99408</v>
      </c>
      <c r="P3" s="1">
        <v>331360</v>
      </c>
      <c r="Q3" s="1">
        <v>99408</v>
      </c>
      <c r="R3" s="1">
        <v>33535.230000000003</v>
      </c>
      <c r="S3" s="1">
        <v>0</v>
      </c>
      <c r="T3" s="1">
        <v>0</v>
      </c>
      <c r="U3" s="1">
        <v>132943.23000000001</v>
      </c>
      <c r="V3" s="1">
        <v>198416.77000000002</v>
      </c>
      <c r="W3" s="6">
        <v>111</v>
      </c>
      <c r="X3" s="11">
        <f t="shared" si="0"/>
        <v>33535.230000000003</v>
      </c>
      <c r="Y3" s="11" t="str">
        <f t="shared" si="0"/>
        <v/>
      </c>
      <c r="Z3" s="11" t="str">
        <f t="shared" ref="Z3:AL3" si="2">IF($W3=Z$1,$R3,"")</f>
        <v/>
      </c>
      <c r="AA3" s="11" t="str">
        <f t="shared" si="2"/>
        <v/>
      </c>
      <c r="AB3" s="11" t="str">
        <f t="shared" si="2"/>
        <v/>
      </c>
      <c r="AC3" s="11" t="str">
        <f t="shared" si="2"/>
        <v/>
      </c>
      <c r="AD3" s="11" t="str">
        <f t="shared" si="2"/>
        <v/>
      </c>
      <c r="AE3" s="11" t="str">
        <f t="shared" si="2"/>
        <v/>
      </c>
      <c r="AF3" s="11" t="str">
        <f t="shared" si="2"/>
        <v/>
      </c>
      <c r="AG3" s="11" t="str">
        <f t="shared" si="2"/>
        <v/>
      </c>
      <c r="AH3" s="11" t="str">
        <f t="shared" si="2"/>
        <v/>
      </c>
      <c r="AI3" s="11" t="str">
        <f t="shared" si="2"/>
        <v/>
      </c>
      <c r="AJ3" s="11" t="str">
        <f t="shared" si="2"/>
        <v/>
      </c>
      <c r="AK3" s="11" t="str">
        <f t="shared" si="2"/>
        <v/>
      </c>
      <c r="AL3" s="11" t="str">
        <f t="shared" si="2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</row>
    <row r="4" spans="1:42" ht="12.75" customHeight="1" x14ac:dyDescent="0.2">
      <c r="A4" t="s">
        <v>946</v>
      </c>
      <c r="B4" t="s">
        <v>947</v>
      </c>
      <c r="C4" t="s">
        <v>948</v>
      </c>
      <c r="E4" s="1">
        <v>225959.95</v>
      </c>
      <c r="F4" s="1">
        <v>0</v>
      </c>
      <c r="G4" s="1">
        <v>0</v>
      </c>
      <c r="H4" s="1">
        <v>225959.95</v>
      </c>
      <c r="I4" t="s">
        <v>24</v>
      </c>
      <c r="J4" t="s">
        <v>105</v>
      </c>
      <c r="K4" s="1">
        <v>225959.95</v>
      </c>
      <c r="L4" s="1">
        <v>0</v>
      </c>
      <c r="M4" s="1">
        <v>100</v>
      </c>
      <c r="N4" s="1">
        <v>0</v>
      </c>
      <c r="O4" s="1">
        <v>37660</v>
      </c>
      <c r="P4" s="1">
        <v>225959.95</v>
      </c>
      <c r="Q4" s="1">
        <v>37660</v>
      </c>
      <c r="R4" s="1">
        <v>22824.240000000002</v>
      </c>
      <c r="S4" s="1">
        <v>0</v>
      </c>
      <c r="T4" s="1">
        <v>0</v>
      </c>
      <c r="U4" s="1">
        <v>60484.24</v>
      </c>
      <c r="V4" s="1">
        <v>165475.71</v>
      </c>
      <c r="W4" s="6">
        <v>112</v>
      </c>
      <c r="X4" s="11" t="str">
        <f t="shared" si="0"/>
        <v/>
      </c>
      <c r="Y4" s="11">
        <f t="shared" si="0"/>
        <v>22824.240000000002</v>
      </c>
      <c r="Z4" s="11" t="str">
        <f t="shared" si="1"/>
        <v/>
      </c>
      <c r="AA4" s="11" t="str">
        <f t="shared" si="1"/>
        <v/>
      </c>
      <c r="AB4" s="11" t="str">
        <f t="shared" si="1"/>
        <v/>
      </c>
      <c r="AC4" s="11" t="str">
        <f t="shared" si="1"/>
        <v/>
      </c>
      <c r="AD4" s="11" t="str">
        <f t="shared" si="1"/>
        <v/>
      </c>
      <c r="AE4" s="11" t="str">
        <f t="shared" si="1"/>
        <v/>
      </c>
      <c r="AF4" s="11" t="str">
        <f t="shared" si="1"/>
        <v/>
      </c>
      <c r="AG4" s="11" t="str">
        <f t="shared" si="1"/>
        <v/>
      </c>
      <c r="AH4" s="11" t="str">
        <f t="shared" si="1"/>
        <v/>
      </c>
      <c r="AI4" s="11" t="str">
        <f t="shared" si="1"/>
        <v/>
      </c>
      <c r="AJ4" s="11" t="str">
        <f t="shared" si="1"/>
        <v/>
      </c>
      <c r="AK4" s="11" t="str">
        <f t="shared" si="1"/>
        <v/>
      </c>
      <c r="AL4" s="11" t="str">
        <f t="shared" si="1"/>
        <v/>
      </c>
      <c r="AM4" s="11" t="str">
        <f t="shared" si="1"/>
        <v/>
      </c>
      <c r="AN4" s="11" t="str">
        <f t="shared" si="1"/>
        <v/>
      </c>
      <c r="AO4" s="11" t="str">
        <f t="shared" si="1"/>
        <v/>
      </c>
      <c r="AP4" s="11" t="str">
        <f t="shared" si="1"/>
        <v/>
      </c>
    </row>
    <row r="5" spans="1:42" ht="12.75" customHeight="1" x14ac:dyDescent="0.2">
      <c r="A5" t="s">
        <v>812</v>
      </c>
      <c r="B5" t="s">
        <v>813</v>
      </c>
      <c r="C5" t="s">
        <v>814</v>
      </c>
      <c r="E5" s="1">
        <v>300413.06</v>
      </c>
      <c r="F5" s="1">
        <v>0</v>
      </c>
      <c r="G5" s="1">
        <v>0</v>
      </c>
      <c r="H5" s="1">
        <v>300413.06</v>
      </c>
      <c r="I5" t="s">
        <v>24</v>
      </c>
      <c r="J5" t="s">
        <v>105</v>
      </c>
      <c r="K5" s="1">
        <v>300413.06</v>
      </c>
      <c r="L5" s="1">
        <v>0</v>
      </c>
      <c r="M5" s="1">
        <v>100</v>
      </c>
      <c r="N5" s="1">
        <v>0</v>
      </c>
      <c r="O5" s="1">
        <v>115158.35</v>
      </c>
      <c r="P5" s="1">
        <v>300413.06</v>
      </c>
      <c r="Q5" s="1">
        <v>115158.35</v>
      </c>
      <c r="R5" s="1">
        <v>30041.31</v>
      </c>
      <c r="S5" s="1">
        <v>0</v>
      </c>
      <c r="T5" s="1">
        <v>0</v>
      </c>
      <c r="U5" s="1">
        <v>145199.66</v>
      </c>
      <c r="V5" s="1">
        <v>155213.4</v>
      </c>
      <c r="W5" s="6">
        <v>111</v>
      </c>
      <c r="X5" s="11">
        <f t="shared" si="0"/>
        <v>30041.31</v>
      </c>
      <c r="Y5" s="11" t="str">
        <f t="shared" si="0"/>
        <v/>
      </c>
      <c r="Z5" s="11" t="str">
        <f t="shared" si="1"/>
        <v/>
      </c>
      <c r="AA5" s="11" t="str">
        <f t="shared" si="1"/>
        <v/>
      </c>
      <c r="AB5" s="11" t="str">
        <f t="shared" si="1"/>
        <v/>
      </c>
      <c r="AC5" s="11" t="str">
        <f t="shared" si="1"/>
        <v/>
      </c>
      <c r="AD5" s="11" t="str">
        <f t="shared" si="1"/>
        <v/>
      </c>
      <c r="AE5" s="11" t="str">
        <f t="shared" si="1"/>
        <v/>
      </c>
      <c r="AF5" s="11" t="str">
        <f t="shared" si="1"/>
        <v/>
      </c>
      <c r="AG5" s="11" t="str">
        <f t="shared" si="1"/>
        <v/>
      </c>
      <c r="AH5" s="11" t="str">
        <f t="shared" si="1"/>
        <v/>
      </c>
      <c r="AI5" s="11" t="str">
        <f t="shared" si="1"/>
        <v/>
      </c>
      <c r="AJ5" s="11" t="str">
        <f t="shared" si="1"/>
        <v/>
      </c>
      <c r="AK5" s="11" t="str">
        <f t="shared" si="1"/>
        <v/>
      </c>
      <c r="AL5" s="11" t="str">
        <f t="shared" si="1"/>
        <v/>
      </c>
      <c r="AM5" s="11" t="str">
        <f t="shared" si="1"/>
        <v/>
      </c>
      <c r="AN5" s="11" t="str">
        <f t="shared" si="1"/>
        <v/>
      </c>
      <c r="AO5" s="11" t="str">
        <f t="shared" si="1"/>
        <v/>
      </c>
      <c r="AP5" s="11" t="str">
        <f t="shared" si="1"/>
        <v/>
      </c>
    </row>
    <row r="6" spans="1:42" ht="12.75" customHeight="1" x14ac:dyDescent="0.2">
      <c r="A6" t="s">
        <v>840</v>
      </c>
      <c r="B6" t="s">
        <v>841</v>
      </c>
      <c r="C6" t="s">
        <v>842</v>
      </c>
      <c r="E6" s="1">
        <v>225045.2</v>
      </c>
      <c r="F6" s="1">
        <v>0</v>
      </c>
      <c r="G6" s="1">
        <v>0</v>
      </c>
      <c r="H6" s="1">
        <v>225045.2</v>
      </c>
      <c r="I6" t="s">
        <v>24</v>
      </c>
      <c r="J6" t="s">
        <v>105</v>
      </c>
      <c r="K6" s="1">
        <v>225045.2</v>
      </c>
      <c r="L6" s="1">
        <v>0</v>
      </c>
      <c r="M6" s="1">
        <v>100</v>
      </c>
      <c r="N6" s="1">
        <v>0</v>
      </c>
      <c r="O6" s="1">
        <v>80641.2</v>
      </c>
      <c r="P6" s="1">
        <v>225045.2</v>
      </c>
      <c r="Q6" s="1">
        <v>80641.2</v>
      </c>
      <c r="R6" s="1">
        <v>22504.52</v>
      </c>
      <c r="S6" s="1">
        <v>0</v>
      </c>
      <c r="T6" s="1">
        <v>0</v>
      </c>
      <c r="U6" s="1">
        <v>103145.72</v>
      </c>
      <c r="V6" s="1">
        <v>121899.48</v>
      </c>
      <c r="W6" s="6">
        <v>112</v>
      </c>
      <c r="X6" s="11" t="str">
        <f t="shared" si="0"/>
        <v/>
      </c>
      <c r="Y6" s="11">
        <f t="shared" si="0"/>
        <v>22504.52</v>
      </c>
      <c r="Z6" s="11" t="str">
        <f t="shared" si="1"/>
        <v/>
      </c>
      <c r="AA6" s="11" t="str">
        <f t="shared" si="1"/>
        <v/>
      </c>
      <c r="AB6" s="11" t="str">
        <f t="shared" si="1"/>
        <v/>
      </c>
      <c r="AC6" s="11" t="str">
        <f t="shared" si="1"/>
        <v/>
      </c>
      <c r="AD6" s="11" t="str">
        <f t="shared" si="1"/>
        <v/>
      </c>
      <c r="AE6" s="11" t="str">
        <f t="shared" si="1"/>
        <v/>
      </c>
      <c r="AF6" s="11" t="str">
        <f t="shared" si="1"/>
        <v/>
      </c>
      <c r="AG6" s="11" t="str">
        <f t="shared" si="1"/>
        <v/>
      </c>
      <c r="AH6" s="11" t="str">
        <f t="shared" si="1"/>
        <v/>
      </c>
      <c r="AI6" s="11" t="str">
        <f t="shared" si="1"/>
        <v/>
      </c>
      <c r="AJ6" s="11" t="str">
        <f t="shared" si="1"/>
        <v/>
      </c>
      <c r="AK6" s="11" t="str">
        <f t="shared" si="1"/>
        <v/>
      </c>
      <c r="AL6" s="11" t="str">
        <f t="shared" si="1"/>
        <v/>
      </c>
      <c r="AM6" s="11" t="str">
        <f t="shared" si="1"/>
        <v/>
      </c>
      <c r="AN6" s="11" t="str">
        <f t="shared" si="1"/>
        <v/>
      </c>
      <c r="AO6" s="11" t="str">
        <f t="shared" si="1"/>
        <v/>
      </c>
      <c r="AP6" s="11" t="str">
        <f t="shared" si="1"/>
        <v/>
      </c>
    </row>
    <row r="7" spans="1:42" ht="12.75" customHeight="1" x14ac:dyDescent="0.2">
      <c r="A7" t="s">
        <v>944</v>
      </c>
      <c r="B7" t="s">
        <v>942</v>
      </c>
      <c r="C7" t="s">
        <v>945</v>
      </c>
      <c r="E7" s="1">
        <v>157096.25</v>
      </c>
      <c r="F7" s="1">
        <v>0</v>
      </c>
      <c r="G7" s="1">
        <v>0</v>
      </c>
      <c r="H7" s="1">
        <v>157096.25</v>
      </c>
      <c r="I7" t="s">
        <v>24</v>
      </c>
      <c r="J7" t="s">
        <v>105</v>
      </c>
      <c r="K7" s="1">
        <v>157096.25</v>
      </c>
      <c r="L7" s="1">
        <v>0</v>
      </c>
      <c r="M7" s="1">
        <v>100</v>
      </c>
      <c r="N7" s="1">
        <v>0</v>
      </c>
      <c r="O7" s="1">
        <v>24873.58</v>
      </c>
      <c r="P7" s="1">
        <v>157096.25</v>
      </c>
      <c r="Q7" s="1">
        <v>24873.58</v>
      </c>
      <c r="R7" s="1">
        <v>15709.630000000001</v>
      </c>
      <c r="S7" s="1">
        <v>0</v>
      </c>
      <c r="T7" s="1">
        <v>0</v>
      </c>
      <c r="U7" s="1">
        <v>40583.21</v>
      </c>
      <c r="V7" s="1">
        <v>116513.04000000001</v>
      </c>
      <c r="W7" s="6">
        <v>322</v>
      </c>
      <c r="X7" s="11" t="str">
        <f t="shared" si="0"/>
        <v/>
      </c>
      <c r="Y7" s="11" t="str">
        <f t="shared" si="0"/>
        <v/>
      </c>
      <c r="Z7" s="11" t="str">
        <f t="shared" si="1"/>
        <v/>
      </c>
      <c r="AA7" s="11" t="str">
        <f t="shared" si="1"/>
        <v/>
      </c>
      <c r="AB7" s="11" t="str">
        <f t="shared" si="1"/>
        <v/>
      </c>
      <c r="AC7" s="11" t="str">
        <f t="shared" si="1"/>
        <v/>
      </c>
      <c r="AD7" s="11" t="str">
        <f t="shared" si="1"/>
        <v/>
      </c>
      <c r="AE7" s="11" t="str">
        <f t="shared" si="1"/>
        <v/>
      </c>
      <c r="AF7" s="11" t="str">
        <f t="shared" si="1"/>
        <v/>
      </c>
      <c r="AG7" s="11">
        <f t="shared" si="1"/>
        <v>15709.630000000001</v>
      </c>
      <c r="AH7" s="11" t="str">
        <f t="shared" si="1"/>
        <v/>
      </c>
      <c r="AI7" s="11" t="str">
        <f t="shared" si="1"/>
        <v/>
      </c>
      <c r="AJ7" s="11" t="str">
        <f t="shared" si="1"/>
        <v/>
      </c>
      <c r="AK7" s="11" t="str">
        <f t="shared" si="1"/>
        <v/>
      </c>
      <c r="AL7" s="11" t="str">
        <f t="shared" si="1"/>
        <v/>
      </c>
      <c r="AM7" s="11" t="str">
        <f t="shared" si="1"/>
        <v/>
      </c>
      <c r="AN7" s="11" t="str">
        <f t="shared" si="1"/>
        <v/>
      </c>
      <c r="AO7" s="11" t="str">
        <f t="shared" si="1"/>
        <v/>
      </c>
      <c r="AP7" s="11" t="str">
        <f t="shared" si="1"/>
        <v/>
      </c>
    </row>
    <row r="8" spans="1:42" ht="12.75" customHeight="1" x14ac:dyDescent="0.2">
      <c r="A8" t="s">
        <v>941</v>
      </c>
      <c r="B8" t="s">
        <v>942</v>
      </c>
      <c r="C8" t="s">
        <v>943</v>
      </c>
      <c r="E8" s="1">
        <v>157096.25</v>
      </c>
      <c r="F8" s="1">
        <v>0</v>
      </c>
      <c r="G8" s="1">
        <v>0</v>
      </c>
      <c r="H8" s="1">
        <v>157096.25</v>
      </c>
      <c r="I8" t="s">
        <v>24</v>
      </c>
      <c r="J8" t="s">
        <v>105</v>
      </c>
      <c r="K8" s="1">
        <v>157096.25</v>
      </c>
      <c r="L8" s="1">
        <v>0</v>
      </c>
      <c r="M8" s="1">
        <v>100</v>
      </c>
      <c r="N8" s="1">
        <v>0</v>
      </c>
      <c r="O8" s="1">
        <v>24873.58</v>
      </c>
      <c r="P8" s="1">
        <v>157096.25</v>
      </c>
      <c r="Q8" s="1">
        <v>24873.58</v>
      </c>
      <c r="R8" s="1">
        <v>15866.73</v>
      </c>
      <c r="S8" s="1">
        <v>0</v>
      </c>
      <c r="T8" s="1">
        <v>0</v>
      </c>
      <c r="U8" s="1">
        <v>40740.31</v>
      </c>
      <c r="V8" s="1">
        <v>116355.94</v>
      </c>
      <c r="W8" s="6">
        <v>322</v>
      </c>
      <c r="X8" s="11" t="str">
        <f t="shared" si="0"/>
        <v/>
      </c>
      <c r="Y8" s="11" t="str">
        <f t="shared" si="0"/>
        <v/>
      </c>
      <c r="Z8" s="11" t="str">
        <f t="shared" si="1"/>
        <v/>
      </c>
      <c r="AA8" s="11" t="str">
        <f t="shared" si="1"/>
        <v/>
      </c>
      <c r="AB8" s="11" t="str">
        <f t="shared" si="1"/>
        <v/>
      </c>
      <c r="AC8" s="11" t="str">
        <f t="shared" si="1"/>
        <v/>
      </c>
      <c r="AD8" s="11" t="str">
        <f t="shared" si="1"/>
        <v/>
      </c>
      <c r="AE8" s="11" t="str">
        <f t="shared" si="1"/>
        <v/>
      </c>
      <c r="AF8" s="11" t="str">
        <f t="shared" si="1"/>
        <v/>
      </c>
      <c r="AG8" s="11">
        <f t="shared" si="1"/>
        <v>15866.73</v>
      </c>
      <c r="AH8" s="11" t="str">
        <f t="shared" si="1"/>
        <v/>
      </c>
      <c r="AI8" s="11" t="str">
        <f t="shared" si="1"/>
        <v/>
      </c>
      <c r="AJ8" s="11" t="str">
        <f t="shared" si="1"/>
        <v/>
      </c>
      <c r="AK8" s="11" t="str">
        <f t="shared" si="1"/>
        <v/>
      </c>
      <c r="AL8" s="11" t="str">
        <f t="shared" si="1"/>
        <v/>
      </c>
      <c r="AM8" s="11" t="str">
        <f t="shared" si="1"/>
        <v/>
      </c>
      <c r="AN8" s="11" t="str">
        <f t="shared" si="1"/>
        <v/>
      </c>
      <c r="AO8" s="11" t="str">
        <f t="shared" si="1"/>
        <v/>
      </c>
      <c r="AP8" s="11" t="str">
        <f t="shared" si="1"/>
        <v/>
      </c>
    </row>
    <row r="9" spans="1:42" ht="12.75" customHeight="1" x14ac:dyDescent="0.2">
      <c r="A9" t="s">
        <v>949</v>
      </c>
      <c r="B9" t="s">
        <v>950</v>
      </c>
      <c r="C9" t="s">
        <v>951</v>
      </c>
      <c r="E9" s="1">
        <v>115000</v>
      </c>
      <c r="F9" s="1">
        <v>0</v>
      </c>
      <c r="G9" s="1">
        <v>0</v>
      </c>
      <c r="H9" s="1">
        <v>115000</v>
      </c>
      <c r="I9" t="s">
        <v>24</v>
      </c>
      <c r="J9" t="s">
        <v>105</v>
      </c>
      <c r="K9" s="1">
        <v>115000</v>
      </c>
      <c r="L9" s="1">
        <v>0</v>
      </c>
      <c r="M9" s="1">
        <v>100</v>
      </c>
      <c r="N9" s="1">
        <v>0</v>
      </c>
      <c r="O9" s="1">
        <v>20125</v>
      </c>
      <c r="P9" s="1">
        <v>115000</v>
      </c>
      <c r="Q9" s="1">
        <v>20125</v>
      </c>
      <c r="R9" s="1">
        <v>11500</v>
      </c>
      <c r="S9" s="1">
        <v>0</v>
      </c>
      <c r="T9" s="1">
        <v>0</v>
      </c>
      <c r="U9" s="1">
        <v>31625</v>
      </c>
      <c r="V9" s="1">
        <v>83375</v>
      </c>
      <c r="W9" s="6">
        <v>321</v>
      </c>
      <c r="X9" s="11" t="str">
        <f t="shared" si="0"/>
        <v/>
      </c>
      <c r="Y9" s="11" t="str">
        <f t="shared" si="0"/>
        <v/>
      </c>
      <c r="Z9" s="11" t="str">
        <f t="shared" si="1"/>
        <v/>
      </c>
      <c r="AA9" s="11" t="str">
        <f t="shared" si="1"/>
        <v/>
      </c>
      <c r="AB9" s="11" t="str">
        <f t="shared" si="1"/>
        <v/>
      </c>
      <c r="AC9" s="11" t="str">
        <f t="shared" si="1"/>
        <v/>
      </c>
      <c r="AD9" s="11" t="str">
        <f t="shared" si="1"/>
        <v/>
      </c>
      <c r="AE9" s="11" t="str">
        <f t="shared" si="1"/>
        <v/>
      </c>
      <c r="AF9" s="11">
        <f t="shared" si="1"/>
        <v>11500</v>
      </c>
      <c r="AG9" s="11" t="str">
        <f t="shared" si="1"/>
        <v/>
      </c>
      <c r="AH9" s="11" t="str">
        <f t="shared" si="1"/>
        <v/>
      </c>
      <c r="AI9" s="11" t="str">
        <f t="shared" si="1"/>
        <v/>
      </c>
      <c r="AJ9" s="11" t="str">
        <f t="shared" si="1"/>
        <v/>
      </c>
      <c r="AK9" s="11" t="str">
        <f t="shared" si="1"/>
        <v/>
      </c>
      <c r="AL9" s="11" t="str">
        <f t="shared" si="1"/>
        <v/>
      </c>
      <c r="AM9" s="11" t="str">
        <f t="shared" si="1"/>
        <v/>
      </c>
      <c r="AN9" s="11" t="str">
        <f t="shared" si="1"/>
        <v/>
      </c>
      <c r="AO9" s="11" t="str">
        <f t="shared" si="1"/>
        <v/>
      </c>
      <c r="AP9" s="11" t="str">
        <f t="shared" si="1"/>
        <v/>
      </c>
    </row>
    <row r="10" spans="1:42" ht="12.75" customHeight="1" x14ac:dyDescent="0.2">
      <c r="A10" t="s">
        <v>870</v>
      </c>
      <c r="B10" t="s">
        <v>730</v>
      </c>
      <c r="C10" t="s">
        <v>871</v>
      </c>
      <c r="E10" s="1">
        <v>134175</v>
      </c>
      <c r="F10" s="1">
        <v>0</v>
      </c>
      <c r="G10" s="1">
        <v>0</v>
      </c>
      <c r="H10" s="1">
        <v>134175</v>
      </c>
      <c r="I10" t="s">
        <v>24</v>
      </c>
      <c r="J10" t="s">
        <v>105</v>
      </c>
      <c r="K10" s="1">
        <v>134175</v>
      </c>
      <c r="L10" s="1">
        <v>0</v>
      </c>
      <c r="M10" s="1">
        <v>100</v>
      </c>
      <c r="N10" s="1">
        <v>0</v>
      </c>
      <c r="O10" s="1">
        <v>44725</v>
      </c>
      <c r="P10" s="1">
        <v>134175</v>
      </c>
      <c r="Q10" s="1">
        <v>44725</v>
      </c>
      <c r="R10" s="1">
        <v>13417.5</v>
      </c>
      <c r="S10" s="1">
        <v>0</v>
      </c>
      <c r="T10" s="1">
        <v>0</v>
      </c>
      <c r="U10" s="1">
        <v>58142.5</v>
      </c>
      <c r="V10" s="1">
        <v>76032.5</v>
      </c>
      <c r="W10" s="6">
        <v>112</v>
      </c>
      <c r="X10" s="11" t="str">
        <f t="shared" si="0"/>
        <v/>
      </c>
      <c r="Y10" s="11">
        <f t="shared" si="0"/>
        <v>13417.5</v>
      </c>
      <c r="Z10" s="11" t="str">
        <f t="shared" si="1"/>
        <v/>
      </c>
      <c r="AA10" s="11" t="str">
        <f t="shared" si="1"/>
        <v/>
      </c>
      <c r="AB10" s="11" t="str">
        <f t="shared" si="1"/>
        <v/>
      </c>
      <c r="AC10" s="11" t="str">
        <f t="shared" si="1"/>
        <v/>
      </c>
      <c r="AD10" s="11" t="str">
        <f t="shared" si="1"/>
        <v/>
      </c>
      <c r="AE10" s="11" t="str">
        <f t="shared" si="1"/>
        <v/>
      </c>
      <c r="AF10" s="11" t="str">
        <f t="shared" si="1"/>
        <v/>
      </c>
      <c r="AG10" s="11" t="str">
        <f t="shared" si="1"/>
        <v/>
      </c>
      <c r="AH10" s="11" t="str">
        <f t="shared" si="1"/>
        <v/>
      </c>
      <c r="AI10" s="11" t="str">
        <f t="shared" si="1"/>
        <v/>
      </c>
      <c r="AJ10" s="11" t="str">
        <f t="shared" si="1"/>
        <v/>
      </c>
      <c r="AK10" s="11" t="str">
        <f t="shared" si="1"/>
        <v/>
      </c>
      <c r="AL10" s="11" t="str">
        <f t="shared" si="1"/>
        <v/>
      </c>
      <c r="AM10" s="11" t="str">
        <f t="shared" si="1"/>
        <v/>
      </c>
      <c r="AN10" s="11" t="str">
        <f t="shared" si="1"/>
        <v/>
      </c>
      <c r="AO10" s="11" t="str">
        <f t="shared" si="1"/>
        <v/>
      </c>
      <c r="AP10" s="11" t="str">
        <f t="shared" si="1"/>
        <v/>
      </c>
    </row>
    <row r="11" spans="1:42" ht="12.75" customHeight="1" x14ac:dyDescent="0.2">
      <c r="A11" t="s">
        <v>861</v>
      </c>
      <c r="B11" t="s">
        <v>862</v>
      </c>
      <c r="C11" t="s">
        <v>863</v>
      </c>
      <c r="E11" s="1">
        <v>135900</v>
      </c>
      <c r="F11" s="1">
        <v>0</v>
      </c>
      <c r="G11" s="1">
        <v>0</v>
      </c>
      <c r="H11" s="1">
        <v>135900</v>
      </c>
      <c r="I11" t="s">
        <v>24</v>
      </c>
      <c r="J11" t="s">
        <v>105</v>
      </c>
      <c r="K11" s="1">
        <v>135900</v>
      </c>
      <c r="L11" s="1">
        <v>0</v>
      </c>
      <c r="M11" s="1">
        <v>100</v>
      </c>
      <c r="N11" s="1">
        <v>0</v>
      </c>
      <c r="O11" s="1">
        <v>46432.5</v>
      </c>
      <c r="P11" s="1">
        <v>135900</v>
      </c>
      <c r="Q11" s="1">
        <v>46432.5</v>
      </c>
      <c r="R11" s="1">
        <v>13764.23</v>
      </c>
      <c r="S11" s="1">
        <v>0</v>
      </c>
      <c r="T11" s="1">
        <v>0</v>
      </c>
      <c r="U11" s="1">
        <v>60196.73</v>
      </c>
      <c r="V11" s="1">
        <v>75703.27</v>
      </c>
      <c r="W11" s="6">
        <v>113</v>
      </c>
      <c r="X11" s="11" t="str">
        <f t="shared" si="0"/>
        <v/>
      </c>
      <c r="Y11" s="11" t="str">
        <f t="shared" si="0"/>
        <v/>
      </c>
      <c r="Z11" s="11">
        <f t="shared" si="1"/>
        <v>13764.23</v>
      </c>
      <c r="AA11" s="11" t="str">
        <f t="shared" si="1"/>
        <v/>
      </c>
      <c r="AB11" s="11" t="str">
        <f t="shared" si="1"/>
        <v/>
      </c>
      <c r="AC11" s="11" t="str">
        <f t="shared" si="1"/>
        <v/>
      </c>
      <c r="AD11" s="11" t="str">
        <f t="shared" si="1"/>
        <v/>
      </c>
      <c r="AE11" s="11" t="str">
        <f t="shared" si="1"/>
        <v/>
      </c>
      <c r="AF11" s="11" t="str">
        <f t="shared" si="1"/>
        <v/>
      </c>
      <c r="AG11" s="11" t="str">
        <f t="shared" si="1"/>
        <v/>
      </c>
      <c r="AH11" s="11" t="str">
        <f t="shared" si="1"/>
        <v/>
      </c>
      <c r="AI11" s="11" t="str">
        <f t="shared" si="1"/>
        <v/>
      </c>
      <c r="AJ11" s="11" t="str">
        <f t="shared" si="1"/>
        <v/>
      </c>
      <c r="AK11" s="11" t="str">
        <f t="shared" si="1"/>
        <v/>
      </c>
      <c r="AL11" s="11" t="str">
        <f t="shared" si="1"/>
        <v/>
      </c>
      <c r="AM11" s="11" t="str">
        <f t="shared" si="1"/>
        <v/>
      </c>
      <c r="AN11" s="11" t="str">
        <f t="shared" si="1"/>
        <v/>
      </c>
      <c r="AO11" s="11" t="str">
        <f t="shared" si="1"/>
        <v/>
      </c>
      <c r="AP11" s="11" t="str">
        <f t="shared" si="1"/>
        <v/>
      </c>
    </row>
    <row r="12" spans="1:42" ht="12.75" customHeight="1" x14ac:dyDescent="0.2">
      <c r="A12" t="s">
        <v>808</v>
      </c>
      <c r="B12" t="s">
        <v>809</v>
      </c>
      <c r="C12" t="s">
        <v>807</v>
      </c>
      <c r="E12" s="1">
        <v>149010</v>
      </c>
      <c r="F12" s="1">
        <v>0</v>
      </c>
      <c r="G12" s="1">
        <v>0</v>
      </c>
      <c r="H12" s="1">
        <v>149010</v>
      </c>
      <c r="I12" t="s">
        <v>24</v>
      </c>
      <c r="J12" t="s">
        <v>105</v>
      </c>
      <c r="K12" s="1">
        <v>149010</v>
      </c>
      <c r="L12" s="1">
        <v>0</v>
      </c>
      <c r="M12" s="1">
        <v>100</v>
      </c>
      <c r="N12" s="1">
        <v>0</v>
      </c>
      <c r="O12" s="1">
        <v>60845.75</v>
      </c>
      <c r="P12" s="1">
        <v>149010</v>
      </c>
      <c r="Q12" s="1">
        <v>60845.75</v>
      </c>
      <c r="R12" s="1">
        <v>14901</v>
      </c>
      <c r="S12" s="1">
        <v>0</v>
      </c>
      <c r="T12" s="1">
        <v>0</v>
      </c>
      <c r="U12" s="1">
        <v>75746.75</v>
      </c>
      <c r="V12" s="1">
        <v>73263.25</v>
      </c>
      <c r="W12" s="6">
        <v>111</v>
      </c>
      <c r="X12" s="11">
        <f t="shared" si="0"/>
        <v>14901</v>
      </c>
      <c r="Y12" s="11" t="str">
        <f t="shared" si="0"/>
        <v/>
      </c>
      <c r="Z12" s="11" t="str">
        <f t="shared" si="1"/>
        <v/>
      </c>
      <c r="AA12" s="11" t="str">
        <f t="shared" si="1"/>
        <v/>
      </c>
      <c r="AB12" s="11" t="str">
        <f t="shared" si="1"/>
        <v/>
      </c>
      <c r="AC12" s="11" t="str">
        <f t="shared" si="1"/>
        <v/>
      </c>
      <c r="AD12" s="11" t="str">
        <f t="shared" si="1"/>
        <v/>
      </c>
      <c r="AE12" s="11" t="str">
        <f t="shared" si="1"/>
        <v/>
      </c>
      <c r="AF12" s="11" t="str">
        <f t="shared" si="1"/>
        <v/>
      </c>
      <c r="AG12" s="11" t="str">
        <f t="shared" si="1"/>
        <v/>
      </c>
      <c r="AH12" s="11" t="str">
        <f t="shared" si="1"/>
        <v/>
      </c>
      <c r="AI12" s="11" t="str">
        <f t="shared" si="1"/>
        <v/>
      </c>
      <c r="AJ12" s="11" t="str">
        <f t="shared" si="1"/>
        <v/>
      </c>
      <c r="AK12" s="11" t="str">
        <f t="shared" si="1"/>
        <v/>
      </c>
      <c r="AL12" s="11" t="str">
        <f t="shared" si="1"/>
        <v/>
      </c>
      <c r="AM12" s="11" t="str">
        <f t="shared" si="1"/>
        <v/>
      </c>
      <c r="AN12" s="11" t="str">
        <f t="shared" si="1"/>
        <v/>
      </c>
      <c r="AO12" s="11" t="str">
        <f t="shared" si="1"/>
        <v/>
      </c>
      <c r="AP12" s="11" t="str">
        <f t="shared" si="1"/>
        <v/>
      </c>
    </row>
    <row r="13" spans="1:42" ht="12.75" customHeight="1" x14ac:dyDescent="0.2">
      <c r="A13" t="s">
        <v>997</v>
      </c>
      <c r="B13" t="s">
        <v>998</v>
      </c>
      <c r="C13" t="s">
        <v>999</v>
      </c>
      <c r="E13" s="1">
        <v>69266.61</v>
      </c>
      <c r="F13" s="1">
        <v>0</v>
      </c>
      <c r="G13" s="1">
        <v>0</v>
      </c>
      <c r="H13" s="1">
        <v>69266.61</v>
      </c>
      <c r="I13" t="s">
        <v>24</v>
      </c>
      <c r="J13" t="s">
        <v>518</v>
      </c>
      <c r="K13" s="1">
        <v>69266.61</v>
      </c>
      <c r="L13" s="1">
        <v>0</v>
      </c>
      <c r="M13" s="1">
        <v>100</v>
      </c>
      <c r="N13" s="1">
        <v>0</v>
      </c>
      <c r="O13" s="1">
        <v>6157.03</v>
      </c>
      <c r="P13" s="1">
        <v>69266.61</v>
      </c>
      <c r="Q13" s="1">
        <v>6157.03</v>
      </c>
      <c r="R13" s="1">
        <v>4617.7700000000004</v>
      </c>
      <c r="S13" s="1">
        <v>0</v>
      </c>
      <c r="T13" s="1">
        <v>0</v>
      </c>
      <c r="U13" s="1">
        <v>10774.800000000001</v>
      </c>
      <c r="V13" s="1">
        <v>58491.81</v>
      </c>
      <c r="W13" s="5">
        <v>300</v>
      </c>
      <c r="X13" s="11" t="str">
        <f t="shared" si="0"/>
        <v/>
      </c>
      <c r="Y13" s="11" t="str">
        <f t="shared" si="0"/>
        <v/>
      </c>
      <c r="Z13" s="11" t="str">
        <f t="shared" si="1"/>
        <v/>
      </c>
      <c r="AA13" s="11" t="str">
        <f t="shared" si="1"/>
        <v/>
      </c>
      <c r="AB13" s="11" t="str">
        <f t="shared" si="1"/>
        <v/>
      </c>
      <c r="AC13" s="11" t="str">
        <f t="shared" si="1"/>
        <v/>
      </c>
      <c r="AD13" s="11" t="str">
        <f t="shared" si="1"/>
        <v/>
      </c>
      <c r="AE13" s="11" t="str">
        <f t="shared" si="1"/>
        <v/>
      </c>
      <c r="AF13" s="11" t="str">
        <f t="shared" si="1"/>
        <v/>
      </c>
      <c r="AG13" s="11" t="str">
        <f t="shared" si="1"/>
        <v/>
      </c>
      <c r="AH13" s="11" t="str">
        <f t="shared" si="1"/>
        <v/>
      </c>
      <c r="AI13" s="11" t="str">
        <f t="shared" si="1"/>
        <v/>
      </c>
      <c r="AJ13" s="11" t="str">
        <f t="shared" si="1"/>
        <v/>
      </c>
      <c r="AK13" s="11" t="str">
        <f t="shared" si="1"/>
        <v/>
      </c>
      <c r="AL13" s="11" t="str">
        <f t="shared" si="1"/>
        <v/>
      </c>
      <c r="AM13" s="11">
        <f t="shared" si="1"/>
        <v>4617.7700000000004</v>
      </c>
      <c r="AN13" s="11" t="str">
        <f t="shared" si="1"/>
        <v/>
      </c>
      <c r="AO13" s="11" t="str">
        <f t="shared" si="1"/>
        <v/>
      </c>
      <c r="AP13" s="11" t="str">
        <f t="shared" si="1"/>
        <v/>
      </c>
    </row>
    <row r="14" spans="1:42" ht="12.75" customHeight="1" x14ac:dyDescent="0.2">
      <c r="A14" t="s">
        <v>818</v>
      </c>
      <c r="B14" t="s">
        <v>819</v>
      </c>
      <c r="C14" t="s">
        <v>814</v>
      </c>
      <c r="E14" s="1">
        <v>99586.94</v>
      </c>
      <c r="F14" s="1">
        <v>0</v>
      </c>
      <c r="G14" s="1">
        <v>0</v>
      </c>
      <c r="H14" s="1">
        <v>99586.94</v>
      </c>
      <c r="I14" t="s">
        <v>24</v>
      </c>
      <c r="J14" t="s">
        <v>105</v>
      </c>
      <c r="K14" s="1">
        <v>99586.94</v>
      </c>
      <c r="L14" s="1">
        <v>0</v>
      </c>
      <c r="M14" s="1">
        <v>100</v>
      </c>
      <c r="N14" s="1">
        <v>0</v>
      </c>
      <c r="O14" s="1">
        <v>38174.980000000003</v>
      </c>
      <c r="P14" s="1">
        <v>99586.94</v>
      </c>
      <c r="Q14" s="1">
        <v>38174.980000000003</v>
      </c>
      <c r="R14" s="1">
        <v>9958.69</v>
      </c>
      <c r="S14" s="1">
        <v>0</v>
      </c>
      <c r="T14" s="1">
        <v>0</v>
      </c>
      <c r="U14" s="1">
        <v>48133.67</v>
      </c>
      <c r="V14" s="1">
        <v>51453.270000000004</v>
      </c>
      <c r="W14" s="6">
        <v>111</v>
      </c>
      <c r="X14" s="11">
        <f t="shared" si="0"/>
        <v>9958.69</v>
      </c>
      <c r="Y14" s="11" t="str">
        <f t="shared" si="0"/>
        <v/>
      </c>
      <c r="Z14" s="11" t="str">
        <f t="shared" si="1"/>
        <v/>
      </c>
      <c r="AA14" s="11" t="str">
        <f t="shared" si="1"/>
        <v/>
      </c>
      <c r="AB14" s="11" t="str">
        <f t="shared" si="1"/>
        <v/>
      </c>
      <c r="AC14" s="11" t="str">
        <f t="shared" si="1"/>
        <v/>
      </c>
      <c r="AD14" s="11" t="str">
        <f t="shared" si="1"/>
        <v/>
      </c>
      <c r="AE14" s="11" t="str">
        <f t="shared" si="1"/>
        <v/>
      </c>
      <c r="AF14" s="11" t="str">
        <f t="shared" si="1"/>
        <v/>
      </c>
      <c r="AG14" s="11" t="str">
        <f t="shared" si="1"/>
        <v/>
      </c>
      <c r="AH14" s="11" t="str">
        <f t="shared" si="1"/>
        <v/>
      </c>
      <c r="AI14" s="11" t="str">
        <f t="shared" si="1"/>
        <v/>
      </c>
      <c r="AJ14" s="11" t="str">
        <f t="shared" si="1"/>
        <v/>
      </c>
      <c r="AK14" s="11" t="str">
        <f t="shared" si="1"/>
        <v/>
      </c>
      <c r="AL14" s="11" t="str">
        <f t="shared" si="1"/>
        <v/>
      </c>
      <c r="AM14" s="11" t="str">
        <f t="shared" si="1"/>
        <v/>
      </c>
      <c r="AN14" s="11" t="str">
        <f t="shared" si="1"/>
        <v/>
      </c>
      <c r="AO14" s="11" t="str">
        <f t="shared" si="1"/>
        <v/>
      </c>
      <c r="AP14" s="11" t="str">
        <f t="shared" si="1"/>
        <v/>
      </c>
    </row>
    <row r="15" spans="1:42" ht="12.75" customHeight="1" x14ac:dyDescent="0.2">
      <c r="A15" t="s">
        <v>533</v>
      </c>
      <c r="B15" t="s">
        <v>534</v>
      </c>
      <c r="C15" t="s">
        <v>532</v>
      </c>
      <c r="E15" s="1">
        <v>131296.46</v>
      </c>
      <c r="F15" s="1">
        <v>0</v>
      </c>
      <c r="G15" s="1">
        <v>0</v>
      </c>
      <c r="H15" s="1">
        <v>131296.46</v>
      </c>
      <c r="I15" t="s">
        <v>24</v>
      </c>
      <c r="J15" t="s">
        <v>518</v>
      </c>
      <c r="K15" s="1">
        <v>131296.46</v>
      </c>
      <c r="L15" s="1">
        <v>0</v>
      </c>
      <c r="M15" s="1">
        <v>100</v>
      </c>
      <c r="N15" s="1">
        <v>0</v>
      </c>
      <c r="O15" s="1">
        <v>75860.2</v>
      </c>
      <c r="P15" s="1">
        <v>131296.46</v>
      </c>
      <c r="Q15" s="1">
        <v>75860.2</v>
      </c>
      <c r="R15" s="1">
        <v>8869.81</v>
      </c>
      <c r="S15" s="1">
        <v>0</v>
      </c>
      <c r="T15" s="1">
        <v>0</v>
      </c>
      <c r="U15" s="1">
        <v>84730.01</v>
      </c>
      <c r="V15" s="1">
        <v>46566.450000000004</v>
      </c>
      <c r="W15" s="6">
        <v>200</v>
      </c>
      <c r="X15" s="11" t="str">
        <f t="shared" si="0"/>
        <v/>
      </c>
      <c r="Y15" s="11" t="str">
        <f t="shared" si="0"/>
        <v/>
      </c>
      <c r="Z15" s="11" t="str">
        <f t="shared" si="1"/>
        <v/>
      </c>
      <c r="AA15" s="11" t="str">
        <f t="shared" si="1"/>
        <v/>
      </c>
      <c r="AB15" s="11" t="str">
        <f t="shared" si="1"/>
        <v/>
      </c>
      <c r="AC15" s="11" t="str">
        <f t="shared" si="1"/>
        <v/>
      </c>
      <c r="AD15" s="11" t="str">
        <f t="shared" si="1"/>
        <v/>
      </c>
      <c r="AE15" s="11" t="str">
        <f t="shared" si="1"/>
        <v/>
      </c>
      <c r="AF15" s="11" t="str">
        <f t="shared" si="1"/>
        <v/>
      </c>
      <c r="AG15" s="11" t="str">
        <f t="shared" si="1"/>
        <v/>
      </c>
      <c r="AH15" s="11" t="str">
        <f t="shared" si="1"/>
        <v/>
      </c>
      <c r="AI15" s="11" t="str">
        <f t="shared" si="1"/>
        <v/>
      </c>
      <c r="AJ15" s="11" t="str">
        <f t="shared" si="1"/>
        <v/>
      </c>
      <c r="AK15" s="11" t="str">
        <f t="shared" si="1"/>
        <v/>
      </c>
      <c r="AL15" s="11">
        <f t="shared" si="1"/>
        <v>8869.81</v>
      </c>
      <c r="AM15" s="11" t="str">
        <f t="shared" si="1"/>
        <v/>
      </c>
      <c r="AN15" s="11" t="str">
        <f t="shared" si="1"/>
        <v/>
      </c>
      <c r="AO15" s="11" t="str">
        <f t="shared" si="1"/>
        <v/>
      </c>
      <c r="AP15" s="11" t="str">
        <f t="shared" si="1"/>
        <v/>
      </c>
    </row>
    <row r="16" spans="1:42" ht="12.75" customHeight="1" x14ac:dyDescent="0.2">
      <c r="A16" t="s">
        <v>922</v>
      </c>
      <c r="B16" t="s">
        <v>923</v>
      </c>
      <c r="C16" t="s">
        <v>924</v>
      </c>
      <c r="E16" s="1">
        <v>32859.270000000004</v>
      </c>
      <c r="F16" s="1">
        <v>0</v>
      </c>
      <c r="G16" s="1">
        <v>0</v>
      </c>
      <c r="H16" s="1">
        <v>32859.270000000004</v>
      </c>
      <c r="I16" t="s">
        <v>24</v>
      </c>
      <c r="J16" t="s">
        <v>925</v>
      </c>
      <c r="K16" s="1">
        <v>32859.270000000004</v>
      </c>
      <c r="L16" s="1">
        <v>0</v>
      </c>
      <c r="M16" s="1">
        <v>100</v>
      </c>
      <c r="N16" s="1">
        <v>0</v>
      </c>
      <c r="O16" s="1">
        <v>1755.31</v>
      </c>
      <c r="P16" s="1">
        <v>32859.270000000004</v>
      </c>
      <c r="Q16" s="1">
        <v>1755.31</v>
      </c>
      <c r="R16" s="1">
        <v>844.46</v>
      </c>
      <c r="S16" s="1">
        <v>0</v>
      </c>
      <c r="T16" s="1">
        <v>0</v>
      </c>
      <c r="U16" s="1">
        <v>2599.77</v>
      </c>
      <c r="V16" s="1">
        <v>30259.5</v>
      </c>
      <c r="W16" s="6">
        <v>200</v>
      </c>
      <c r="X16" s="11" t="str">
        <f t="shared" si="0"/>
        <v/>
      </c>
      <c r="Y16" s="11" t="str">
        <f t="shared" si="0"/>
        <v/>
      </c>
      <c r="Z16" s="11" t="str">
        <f t="shared" si="1"/>
        <v/>
      </c>
      <c r="AA16" s="11" t="str">
        <f t="shared" si="1"/>
        <v/>
      </c>
      <c r="AB16" s="11" t="str">
        <f t="shared" si="1"/>
        <v/>
      </c>
      <c r="AC16" s="11" t="str">
        <f t="shared" si="1"/>
        <v/>
      </c>
      <c r="AD16" s="11" t="str">
        <f t="shared" si="1"/>
        <v/>
      </c>
      <c r="AE16" s="11" t="str">
        <f t="shared" si="1"/>
        <v/>
      </c>
      <c r="AF16" s="11" t="str">
        <f t="shared" si="1"/>
        <v/>
      </c>
      <c r="AG16" s="11" t="str">
        <f t="shared" si="1"/>
        <v/>
      </c>
      <c r="AH16" s="11" t="str">
        <f t="shared" si="1"/>
        <v/>
      </c>
      <c r="AI16" s="11" t="str">
        <f t="shared" si="1"/>
        <v/>
      </c>
      <c r="AJ16" s="11" t="str">
        <f t="shared" si="1"/>
        <v/>
      </c>
      <c r="AK16" s="11" t="str">
        <f t="shared" si="1"/>
        <v/>
      </c>
      <c r="AL16" s="11">
        <f t="shared" si="1"/>
        <v>844.46</v>
      </c>
      <c r="AM16" s="11" t="str">
        <f t="shared" si="1"/>
        <v/>
      </c>
      <c r="AN16" s="11" t="str">
        <f t="shared" si="1"/>
        <v/>
      </c>
      <c r="AO16" s="11" t="str">
        <f t="shared" si="1"/>
        <v/>
      </c>
      <c r="AP16" s="11" t="str">
        <f t="shared" ref="Z16:AP31" si="3">IF($W16=AP$1,$R16,"")</f>
        <v/>
      </c>
    </row>
    <row r="17" spans="1:49" ht="12.75" customHeight="1" x14ac:dyDescent="0.2">
      <c r="A17" t="s">
        <v>519</v>
      </c>
      <c r="B17" t="s">
        <v>520</v>
      </c>
      <c r="C17" t="s">
        <v>517</v>
      </c>
      <c r="E17" s="1">
        <v>86641.75</v>
      </c>
      <c r="F17" s="1">
        <v>0</v>
      </c>
      <c r="G17" s="1">
        <v>0</v>
      </c>
      <c r="H17" s="1">
        <v>86641.75</v>
      </c>
      <c r="I17" t="s">
        <v>24</v>
      </c>
      <c r="J17" t="s">
        <v>518</v>
      </c>
      <c r="K17" s="1">
        <v>86641.75</v>
      </c>
      <c r="L17" s="1">
        <v>0</v>
      </c>
      <c r="M17" s="1">
        <v>100</v>
      </c>
      <c r="N17" s="1">
        <v>0</v>
      </c>
      <c r="O17" s="1">
        <v>51022.39</v>
      </c>
      <c r="P17" s="1">
        <v>86641.75</v>
      </c>
      <c r="Q17" s="1">
        <v>51022.39</v>
      </c>
      <c r="R17" s="1">
        <v>5855.24</v>
      </c>
      <c r="S17" s="1">
        <v>0</v>
      </c>
      <c r="T17" s="1">
        <v>0</v>
      </c>
      <c r="U17" s="1">
        <v>56877.630000000005</v>
      </c>
      <c r="V17" s="1">
        <v>29764.12</v>
      </c>
      <c r="W17" s="6">
        <v>300</v>
      </c>
      <c r="X17" s="11" t="str">
        <f t="shared" si="0"/>
        <v/>
      </c>
      <c r="Y17" s="11" t="str">
        <f t="shared" si="0"/>
        <v/>
      </c>
      <c r="Z17" s="11" t="str">
        <f t="shared" si="3"/>
        <v/>
      </c>
      <c r="AA17" s="11" t="str">
        <f t="shared" si="3"/>
        <v/>
      </c>
      <c r="AB17" s="11" t="str">
        <f t="shared" si="3"/>
        <v/>
      </c>
      <c r="AC17" s="11" t="str">
        <f t="shared" si="3"/>
        <v/>
      </c>
      <c r="AD17" s="11" t="str">
        <f t="shared" si="3"/>
        <v/>
      </c>
      <c r="AE17" s="11" t="str">
        <f t="shared" si="3"/>
        <v/>
      </c>
      <c r="AF17" s="11" t="str">
        <f t="shared" si="3"/>
        <v/>
      </c>
      <c r="AG17" s="11" t="str">
        <f t="shared" si="3"/>
        <v/>
      </c>
      <c r="AH17" s="11" t="str">
        <f t="shared" si="3"/>
        <v/>
      </c>
      <c r="AI17" s="11" t="str">
        <f t="shared" si="3"/>
        <v/>
      </c>
      <c r="AJ17" s="11" t="str">
        <f t="shared" si="3"/>
        <v/>
      </c>
      <c r="AK17" s="11" t="str">
        <f t="shared" si="3"/>
        <v/>
      </c>
      <c r="AL17" s="11" t="str">
        <f t="shared" si="3"/>
        <v/>
      </c>
      <c r="AM17" s="11">
        <f t="shared" si="3"/>
        <v>5855.24</v>
      </c>
      <c r="AN17" s="11" t="str">
        <f t="shared" si="3"/>
        <v/>
      </c>
      <c r="AO17" s="11" t="str">
        <f t="shared" si="3"/>
        <v/>
      </c>
      <c r="AP17" s="11" t="str">
        <f t="shared" si="3"/>
        <v/>
      </c>
    </row>
    <row r="18" spans="1:49" ht="12.75" customHeight="1" x14ac:dyDescent="0.2">
      <c r="A18" t="s">
        <v>935</v>
      </c>
      <c r="B18" s="3" t="s">
        <v>936</v>
      </c>
      <c r="C18" t="s">
        <v>937</v>
      </c>
      <c r="E18" s="1">
        <v>44458</v>
      </c>
      <c r="F18" s="1">
        <v>0</v>
      </c>
      <c r="G18" s="1">
        <v>0</v>
      </c>
      <c r="H18" s="1">
        <v>44458</v>
      </c>
      <c r="I18" t="s">
        <v>24</v>
      </c>
      <c r="J18" t="s">
        <v>35</v>
      </c>
      <c r="K18" s="1">
        <v>44458</v>
      </c>
      <c r="L18" s="1">
        <v>0</v>
      </c>
      <c r="M18" s="1">
        <v>100</v>
      </c>
      <c r="N18" s="1">
        <v>0</v>
      </c>
      <c r="O18" s="1">
        <v>8997.4500000000007</v>
      </c>
      <c r="P18" s="1">
        <v>44458</v>
      </c>
      <c r="Q18" s="1">
        <v>8997.4500000000007</v>
      </c>
      <c r="R18" s="1">
        <v>6351.14</v>
      </c>
      <c r="S18" s="1">
        <v>0</v>
      </c>
      <c r="T18" s="1">
        <v>0</v>
      </c>
      <c r="U18" s="1">
        <v>15348.59</v>
      </c>
      <c r="V18" s="1">
        <v>29109.41</v>
      </c>
      <c r="W18" s="10">
        <v>280</v>
      </c>
      <c r="X18" s="11" t="str">
        <f t="shared" si="0"/>
        <v/>
      </c>
      <c r="Y18" s="11" t="str">
        <f t="shared" si="0"/>
        <v/>
      </c>
      <c r="Z18" s="11" t="str">
        <f t="shared" si="3"/>
        <v/>
      </c>
      <c r="AA18" s="11" t="str">
        <f t="shared" si="3"/>
        <v/>
      </c>
      <c r="AB18" s="11" t="str">
        <f t="shared" si="3"/>
        <v/>
      </c>
      <c r="AC18" s="11">
        <f t="shared" si="3"/>
        <v>6351.14</v>
      </c>
      <c r="AD18" s="11" t="str">
        <f t="shared" si="3"/>
        <v/>
      </c>
      <c r="AE18" s="11" t="str">
        <f t="shared" si="3"/>
        <v/>
      </c>
      <c r="AF18" s="11" t="str">
        <f t="shared" si="3"/>
        <v/>
      </c>
      <c r="AG18" s="11" t="str">
        <f t="shared" si="3"/>
        <v/>
      </c>
      <c r="AH18" s="11" t="str">
        <f t="shared" si="3"/>
        <v/>
      </c>
      <c r="AI18" s="11" t="str">
        <f t="shared" si="3"/>
        <v/>
      </c>
      <c r="AJ18" s="11" t="str">
        <f t="shared" si="3"/>
        <v/>
      </c>
      <c r="AK18" s="11" t="str">
        <f t="shared" si="3"/>
        <v/>
      </c>
      <c r="AL18" s="11" t="str">
        <f t="shared" si="3"/>
        <v/>
      </c>
      <c r="AM18" s="11" t="str">
        <f t="shared" si="3"/>
        <v/>
      </c>
      <c r="AN18" s="11" t="str">
        <f t="shared" si="3"/>
        <v/>
      </c>
      <c r="AO18" s="11" t="str">
        <f t="shared" si="3"/>
        <v/>
      </c>
      <c r="AP18" s="11" t="str">
        <f t="shared" si="3"/>
        <v/>
      </c>
    </row>
    <row r="19" spans="1:49" ht="12.75" customHeight="1" x14ac:dyDescent="0.2">
      <c r="A19" t="s">
        <v>1003</v>
      </c>
      <c r="B19" t="s">
        <v>1004</v>
      </c>
      <c r="C19" t="s">
        <v>1005</v>
      </c>
      <c r="E19" s="1">
        <v>38781.14</v>
      </c>
      <c r="F19" s="1">
        <v>0</v>
      </c>
      <c r="G19" s="1">
        <v>0</v>
      </c>
      <c r="H19" s="1">
        <v>38781.14</v>
      </c>
      <c r="I19" t="s">
        <v>24</v>
      </c>
      <c r="J19" t="s">
        <v>105</v>
      </c>
      <c r="K19" s="1">
        <v>38781.14</v>
      </c>
      <c r="L19" s="1">
        <v>0</v>
      </c>
      <c r="M19" s="1">
        <v>100</v>
      </c>
      <c r="N19" s="1">
        <v>0</v>
      </c>
      <c r="O19" s="1">
        <v>7109.87</v>
      </c>
      <c r="P19" s="1">
        <v>38781.14</v>
      </c>
      <c r="Q19" s="1">
        <v>7109.87</v>
      </c>
      <c r="R19" s="1">
        <v>3918.09</v>
      </c>
      <c r="S19" s="1">
        <v>0</v>
      </c>
      <c r="T19" s="1">
        <v>0</v>
      </c>
      <c r="U19" s="1">
        <v>11027.960000000001</v>
      </c>
      <c r="V19" s="1">
        <v>27753.18</v>
      </c>
      <c r="W19" s="6">
        <v>322</v>
      </c>
      <c r="X19" s="11" t="str">
        <f t="shared" si="0"/>
        <v/>
      </c>
      <c r="Y19" s="11" t="str">
        <f t="shared" si="0"/>
        <v/>
      </c>
      <c r="Z19" s="11" t="str">
        <f t="shared" ref="Z19:AL19" si="4">IF($W19=Z$1,$R19,"")</f>
        <v/>
      </c>
      <c r="AA19" s="11" t="str">
        <f t="shared" si="4"/>
        <v/>
      </c>
      <c r="AB19" s="11" t="str">
        <f t="shared" si="4"/>
        <v/>
      </c>
      <c r="AC19" s="11" t="str">
        <f t="shared" si="4"/>
        <v/>
      </c>
      <c r="AD19" s="11" t="str">
        <f t="shared" si="4"/>
        <v/>
      </c>
      <c r="AE19" s="11" t="str">
        <f t="shared" si="4"/>
        <v/>
      </c>
      <c r="AF19" s="11" t="str">
        <f t="shared" si="4"/>
        <v/>
      </c>
      <c r="AG19" s="11">
        <f t="shared" si="4"/>
        <v>3918.09</v>
      </c>
      <c r="AH19" s="11" t="str">
        <f t="shared" si="4"/>
        <v/>
      </c>
      <c r="AI19" s="11" t="str">
        <f t="shared" si="4"/>
        <v/>
      </c>
      <c r="AJ19" s="11" t="str">
        <f t="shared" si="4"/>
        <v/>
      </c>
      <c r="AK19" s="11" t="str">
        <f t="shared" si="4"/>
        <v/>
      </c>
      <c r="AL19" s="11" t="str">
        <f t="shared" si="4"/>
        <v/>
      </c>
      <c r="AM19" s="11" t="str">
        <f t="shared" si="3"/>
        <v/>
      </c>
      <c r="AN19" s="11" t="str">
        <f t="shared" si="3"/>
        <v/>
      </c>
      <c r="AO19" s="11" t="str">
        <f t="shared" si="3"/>
        <v/>
      </c>
      <c r="AP19" s="11" t="str">
        <f t="shared" si="3"/>
        <v/>
      </c>
    </row>
    <row r="20" spans="1:49" ht="12.75" customHeight="1" x14ac:dyDescent="0.2">
      <c r="A20" t="s">
        <v>955</v>
      </c>
      <c r="B20" t="s">
        <v>956</v>
      </c>
      <c r="C20" t="s">
        <v>957</v>
      </c>
      <c r="E20" s="1">
        <v>37740</v>
      </c>
      <c r="F20" s="1">
        <v>0</v>
      </c>
      <c r="G20" s="1">
        <v>0</v>
      </c>
      <c r="H20" s="1">
        <v>37740</v>
      </c>
      <c r="I20" t="s">
        <v>24</v>
      </c>
      <c r="J20" t="s">
        <v>35</v>
      </c>
      <c r="K20" s="1">
        <v>37740</v>
      </c>
      <c r="L20" s="1">
        <v>0</v>
      </c>
      <c r="M20" s="1">
        <v>100</v>
      </c>
      <c r="N20" s="1">
        <v>0</v>
      </c>
      <c r="O20" s="1">
        <v>8536.43</v>
      </c>
      <c r="P20" s="1">
        <v>37740</v>
      </c>
      <c r="Q20" s="1">
        <v>8536.43</v>
      </c>
      <c r="R20" s="1">
        <v>5475.67</v>
      </c>
      <c r="S20" s="1">
        <v>0</v>
      </c>
      <c r="T20" s="1">
        <v>0</v>
      </c>
      <c r="U20" s="1">
        <v>14012.1</v>
      </c>
      <c r="V20" s="1">
        <v>23727.9</v>
      </c>
      <c r="W20" s="6">
        <v>370</v>
      </c>
      <c r="X20" s="11" t="str">
        <f t="shared" si="0"/>
        <v/>
      </c>
      <c r="Y20" s="11" t="str">
        <f t="shared" si="0"/>
        <v/>
      </c>
      <c r="Z20" s="11" t="str">
        <f t="shared" si="3"/>
        <v/>
      </c>
      <c r="AA20" s="11" t="str">
        <f t="shared" si="3"/>
        <v/>
      </c>
      <c r="AB20" s="11" t="str">
        <f t="shared" si="3"/>
        <v/>
      </c>
      <c r="AC20" s="11" t="str">
        <f t="shared" si="3"/>
        <v/>
      </c>
      <c r="AD20" s="11" t="str">
        <f t="shared" si="3"/>
        <v/>
      </c>
      <c r="AE20" s="11" t="str">
        <f t="shared" si="3"/>
        <v/>
      </c>
      <c r="AF20" s="11" t="str">
        <f t="shared" si="3"/>
        <v/>
      </c>
      <c r="AG20" s="11" t="str">
        <f t="shared" si="3"/>
        <v/>
      </c>
      <c r="AH20" s="11" t="str">
        <f t="shared" si="3"/>
        <v/>
      </c>
      <c r="AI20" s="11" t="str">
        <f t="shared" si="3"/>
        <v/>
      </c>
      <c r="AJ20" s="11" t="str">
        <f t="shared" si="3"/>
        <v/>
      </c>
      <c r="AK20" s="11" t="str">
        <f t="shared" si="3"/>
        <v/>
      </c>
      <c r="AL20" s="11" t="str">
        <f t="shared" si="3"/>
        <v/>
      </c>
      <c r="AM20" s="11" t="str">
        <f t="shared" si="3"/>
        <v/>
      </c>
      <c r="AN20" s="11" t="str">
        <f t="shared" si="3"/>
        <v/>
      </c>
      <c r="AO20" s="11" t="str">
        <f t="shared" si="3"/>
        <v/>
      </c>
      <c r="AP20" s="11" t="str">
        <f t="shared" si="3"/>
        <v/>
      </c>
    </row>
    <row r="21" spans="1:49" ht="12.75" customHeight="1" x14ac:dyDescent="0.2">
      <c r="A21" t="s">
        <v>1006</v>
      </c>
      <c r="B21" t="s">
        <v>1007</v>
      </c>
      <c r="C21" t="s">
        <v>1008</v>
      </c>
      <c r="E21" s="1">
        <v>25280.31</v>
      </c>
      <c r="F21" s="1">
        <v>0</v>
      </c>
      <c r="G21" s="1">
        <v>0</v>
      </c>
      <c r="H21" s="1">
        <v>25280.31</v>
      </c>
      <c r="I21" t="s">
        <v>24</v>
      </c>
      <c r="J21" t="s">
        <v>35</v>
      </c>
      <c r="K21" s="1">
        <v>25280.31</v>
      </c>
      <c r="L21" s="1">
        <v>0</v>
      </c>
      <c r="M21" s="1">
        <v>100</v>
      </c>
      <c r="N21" s="1">
        <v>0</v>
      </c>
      <c r="O21" s="1">
        <v>3611.4700000000003</v>
      </c>
      <c r="P21" s="1">
        <v>25280.31</v>
      </c>
      <c r="Q21" s="1">
        <v>3611.4700000000003</v>
      </c>
      <c r="R21" s="1">
        <v>3611.4700000000003</v>
      </c>
      <c r="S21" s="1">
        <v>0</v>
      </c>
      <c r="T21" s="1">
        <v>0</v>
      </c>
      <c r="U21" s="1">
        <v>7222.9400000000005</v>
      </c>
      <c r="V21" s="1">
        <v>18057.37</v>
      </c>
      <c r="W21" s="6">
        <v>280</v>
      </c>
      <c r="X21" s="11" t="str">
        <f t="shared" si="0"/>
        <v/>
      </c>
      <c r="Y21" s="11" t="str">
        <f t="shared" si="0"/>
        <v/>
      </c>
      <c r="Z21" s="11" t="str">
        <f t="shared" si="3"/>
        <v/>
      </c>
      <c r="AA21" s="11" t="str">
        <f t="shared" si="3"/>
        <v/>
      </c>
      <c r="AB21" s="11" t="str">
        <f t="shared" si="3"/>
        <v/>
      </c>
      <c r="AC21" s="11">
        <f t="shared" si="3"/>
        <v>3611.4700000000003</v>
      </c>
      <c r="AD21" s="11" t="str">
        <f t="shared" si="3"/>
        <v/>
      </c>
      <c r="AE21" s="11" t="str">
        <f t="shared" si="3"/>
        <v/>
      </c>
      <c r="AF21" s="11" t="str">
        <f t="shared" si="3"/>
        <v/>
      </c>
      <c r="AG21" s="11" t="str">
        <f t="shared" si="3"/>
        <v/>
      </c>
      <c r="AH21" s="11" t="str">
        <f t="shared" si="3"/>
        <v/>
      </c>
      <c r="AI21" s="11" t="str">
        <f t="shared" si="3"/>
        <v/>
      </c>
      <c r="AJ21" s="11" t="str">
        <f t="shared" si="3"/>
        <v/>
      </c>
      <c r="AK21" s="11" t="str">
        <f t="shared" si="3"/>
        <v/>
      </c>
      <c r="AL21" s="11" t="str">
        <f t="shared" si="3"/>
        <v/>
      </c>
      <c r="AM21" s="11" t="str">
        <f t="shared" si="3"/>
        <v/>
      </c>
      <c r="AN21" s="11" t="str">
        <f t="shared" si="3"/>
        <v/>
      </c>
      <c r="AO21" s="11" t="str">
        <f t="shared" si="3"/>
        <v/>
      </c>
      <c r="AP21" s="11" t="str">
        <f t="shared" si="3"/>
        <v/>
      </c>
    </row>
    <row r="22" spans="1:49" ht="12.75" customHeight="1" x14ac:dyDescent="0.2">
      <c r="A22" t="s">
        <v>926</v>
      </c>
      <c r="B22" t="s">
        <v>927</v>
      </c>
      <c r="C22" t="s">
        <v>928</v>
      </c>
      <c r="E22" s="1">
        <v>23303.89</v>
      </c>
      <c r="F22" s="1">
        <v>0</v>
      </c>
      <c r="G22" s="1">
        <v>0</v>
      </c>
      <c r="H22" s="1">
        <v>23303.89</v>
      </c>
      <c r="I22" t="s">
        <v>24</v>
      </c>
      <c r="J22" t="s">
        <v>35</v>
      </c>
      <c r="K22" s="1">
        <v>23303.89</v>
      </c>
      <c r="L22" s="1">
        <v>0</v>
      </c>
      <c r="M22" s="1">
        <v>100</v>
      </c>
      <c r="N22" s="1">
        <v>0</v>
      </c>
      <c r="O22" s="1">
        <v>4161.41</v>
      </c>
      <c r="P22" s="1">
        <v>23303.89</v>
      </c>
      <c r="Q22" s="1">
        <v>4161.41</v>
      </c>
      <c r="R22" s="1">
        <v>3329.13</v>
      </c>
      <c r="S22" s="1">
        <v>0</v>
      </c>
      <c r="T22" s="1">
        <v>0</v>
      </c>
      <c r="U22" s="1">
        <v>7490.54</v>
      </c>
      <c r="V22" s="1">
        <v>15813.35</v>
      </c>
      <c r="W22" s="6">
        <v>390</v>
      </c>
      <c r="X22" s="11" t="str">
        <f t="shared" ref="X22:Y41" si="5">IF($W22=X$1,$R22,"")</f>
        <v/>
      </c>
      <c r="Y22" s="11" t="str">
        <f t="shared" si="5"/>
        <v/>
      </c>
      <c r="Z22" s="11" t="str">
        <f t="shared" si="3"/>
        <v/>
      </c>
      <c r="AA22" s="11" t="str">
        <f t="shared" si="3"/>
        <v/>
      </c>
      <c r="AB22" s="11" t="str">
        <f t="shared" si="3"/>
        <v/>
      </c>
      <c r="AC22" s="11" t="str">
        <f t="shared" si="3"/>
        <v/>
      </c>
      <c r="AD22" s="11" t="str">
        <f t="shared" si="3"/>
        <v/>
      </c>
      <c r="AE22" s="11" t="str">
        <f t="shared" si="3"/>
        <v/>
      </c>
      <c r="AF22" s="11" t="str">
        <f t="shared" si="3"/>
        <v/>
      </c>
      <c r="AG22" s="11" t="str">
        <f t="shared" si="3"/>
        <v/>
      </c>
      <c r="AH22" s="11" t="str">
        <f t="shared" si="3"/>
        <v/>
      </c>
      <c r="AI22" s="11" t="str">
        <f t="shared" si="3"/>
        <v/>
      </c>
      <c r="AJ22" s="11">
        <f t="shared" si="3"/>
        <v>3329.13</v>
      </c>
      <c r="AK22" s="11" t="str">
        <f t="shared" si="3"/>
        <v/>
      </c>
      <c r="AL22" s="11" t="str">
        <f t="shared" si="3"/>
        <v/>
      </c>
      <c r="AM22" s="11" t="str">
        <f t="shared" si="3"/>
        <v/>
      </c>
      <c r="AN22" s="11" t="str">
        <f t="shared" si="3"/>
        <v/>
      </c>
      <c r="AO22" s="11" t="str">
        <f t="shared" si="3"/>
        <v/>
      </c>
      <c r="AP22" s="11" t="str">
        <f t="shared" si="3"/>
        <v/>
      </c>
      <c r="AU22" s="7"/>
      <c r="AV22" s="6"/>
      <c r="AW22" s="7"/>
    </row>
    <row r="23" spans="1:49" ht="12.75" customHeight="1" x14ac:dyDescent="0.2">
      <c r="A23" t="s">
        <v>540</v>
      </c>
      <c r="B23" t="s">
        <v>541</v>
      </c>
      <c r="C23" t="s">
        <v>542</v>
      </c>
      <c r="E23" s="1">
        <v>40325.020000000004</v>
      </c>
      <c r="F23" s="1">
        <v>0</v>
      </c>
      <c r="G23" s="1">
        <v>0</v>
      </c>
      <c r="H23" s="1">
        <v>40325.020000000004</v>
      </c>
      <c r="I23" t="s">
        <v>24</v>
      </c>
      <c r="J23" t="s">
        <v>518</v>
      </c>
      <c r="K23" s="1">
        <v>40325.020000000004</v>
      </c>
      <c r="L23" s="1">
        <v>0</v>
      </c>
      <c r="M23" s="1">
        <v>100</v>
      </c>
      <c r="N23" s="1">
        <v>0</v>
      </c>
      <c r="O23" s="1">
        <v>23074.83</v>
      </c>
      <c r="P23" s="1">
        <v>40325.020000000004</v>
      </c>
      <c r="Q23" s="1">
        <v>23074.83</v>
      </c>
      <c r="R23" s="1">
        <v>2688.33</v>
      </c>
      <c r="S23" s="1">
        <v>0</v>
      </c>
      <c r="T23" s="1">
        <v>0</v>
      </c>
      <c r="U23" s="1">
        <v>25763.16</v>
      </c>
      <c r="V23" s="1">
        <v>14561.86</v>
      </c>
      <c r="W23" s="6">
        <v>390</v>
      </c>
      <c r="X23" s="11" t="str">
        <f t="shared" si="5"/>
        <v/>
      </c>
      <c r="Y23" s="11" t="str">
        <f t="shared" si="5"/>
        <v/>
      </c>
      <c r="Z23" s="11" t="str">
        <f t="shared" si="3"/>
        <v/>
      </c>
      <c r="AA23" s="11" t="str">
        <f t="shared" si="3"/>
        <v/>
      </c>
      <c r="AB23" s="11" t="str">
        <f t="shared" si="3"/>
        <v/>
      </c>
      <c r="AC23" s="11" t="str">
        <f t="shared" si="3"/>
        <v/>
      </c>
      <c r="AD23" s="11" t="str">
        <f t="shared" si="3"/>
        <v/>
      </c>
      <c r="AE23" s="11" t="str">
        <f t="shared" si="3"/>
        <v/>
      </c>
      <c r="AF23" s="11" t="str">
        <f t="shared" si="3"/>
        <v/>
      </c>
      <c r="AG23" s="11" t="str">
        <f t="shared" si="3"/>
        <v/>
      </c>
      <c r="AH23" s="11" t="str">
        <f t="shared" si="3"/>
        <v/>
      </c>
      <c r="AI23" s="11" t="str">
        <f t="shared" si="3"/>
        <v/>
      </c>
      <c r="AJ23" s="11">
        <f t="shared" si="3"/>
        <v>2688.33</v>
      </c>
      <c r="AK23" s="11" t="str">
        <f t="shared" si="3"/>
        <v/>
      </c>
      <c r="AL23" s="11" t="str">
        <f t="shared" si="3"/>
        <v/>
      </c>
      <c r="AM23" s="11" t="str">
        <f t="shared" si="3"/>
        <v/>
      </c>
      <c r="AN23" s="11" t="str">
        <f t="shared" si="3"/>
        <v/>
      </c>
      <c r="AO23" s="11" t="str">
        <f t="shared" si="3"/>
        <v/>
      </c>
      <c r="AP23" s="11" t="str">
        <f t="shared" si="3"/>
        <v/>
      </c>
    </row>
    <row r="24" spans="1:49" ht="12.75" customHeight="1" x14ac:dyDescent="0.2">
      <c r="A24" t="s">
        <v>985</v>
      </c>
      <c r="B24" t="s">
        <v>986</v>
      </c>
      <c r="C24" t="s">
        <v>987</v>
      </c>
      <c r="E24" s="1">
        <v>15589.16</v>
      </c>
      <c r="F24" s="1">
        <v>0</v>
      </c>
      <c r="G24" s="1">
        <v>0</v>
      </c>
      <c r="H24" s="1">
        <v>15589.16</v>
      </c>
      <c r="I24" t="s">
        <v>24</v>
      </c>
      <c r="J24" t="s">
        <v>518</v>
      </c>
      <c r="K24" s="1">
        <v>15589.16</v>
      </c>
      <c r="L24" s="1">
        <v>0</v>
      </c>
      <c r="M24" s="1">
        <v>100</v>
      </c>
      <c r="N24" s="1">
        <v>0</v>
      </c>
      <c r="O24" s="1">
        <v>1212.49</v>
      </c>
      <c r="P24" s="1">
        <v>15589.16</v>
      </c>
      <c r="Q24" s="1">
        <v>1212.49</v>
      </c>
      <c r="R24" s="1">
        <v>1039.28</v>
      </c>
      <c r="S24" s="1">
        <v>0</v>
      </c>
      <c r="T24" s="1">
        <v>0</v>
      </c>
      <c r="U24" s="1">
        <v>2251.77</v>
      </c>
      <c r="V24" s="1">
        <v>13337.39</v>
      </c>
      <c r="W24" s="6">
        <v>300</v>
      </c>
      <c r="X24" s="11" t="str">
        <f t="shared" si="5"/>
        <v/>
      </c>
      <c r="Y24" s="11" t="str">
        <f t="shared" si="5"/>
        <v/>
      </c>
      <c r="Z24" s="11" t="str">
        <f t="shared" si="3"/>
        <v/>
      </c>
      <c r="AA24" s="11" t="str">
        <f t="shared" si="3"/>
        <v/>
      </c>
      <c r="AB24" s="11" t="str">
        <f t="shared" si="3"/>
        <v/>
      </c>
      <c r="AC24" s="11" t="str">
        <f t="shared" si="3"/>
        <v/>
      </c>
      <c r="AD24" s="11" t="str">
        <f t="shared" si="3"/>
        <v/>
      </c>
      <c r="AE24" s="11" t="str">
        <f t="shared" si="3"/>
        <v/>
      </c>
      <c r="AF24" s="11" t="str">
        <f t="shared" si="3"/>
        <v/>
      </c>
      <c r="AG24" s="11" t="str">
        <f t="shared" si="3"/>
        <v/>
      </c>
      <c r="AH24" s="11" t="str">
        <f t="shared" si="3"/>
        <v/>
      </c>
      <c r="AI24" s="11" t="str">
        <f t="shared" si="3"/>
        <v/>
      </c>
      <c r="AJ24" s="11" t="str">
        <f t="shared" si="3"/>
        <v/>
      </c>
      <c r="AK24" s="11" t="str">
        <f t="shared" si="3"/>
        <v/>
      </c>
      <c r="AL24" s="11" t="str">
        <f t="shared" si="3"/>
        <v/>
      </c>
      <c r="AM24" s="11">
        <f t="shared" si="3"/>
        <v>1039.28</v>
      </c>
      <c r="AN24" s="11" t="str">
        <f t="shared" si="3"/>
        <v/>
      </c>
      <c r="AO24" s="11" t="str">
        <f t="shared" si="3"/>
        <v/>
      </c>
      <c r="AP24" s="11" t="str">
        <f t="shared" si="3"/>
        <v/>
      </c>
    </row>
    <row r="25" spans="1:49" ht="12.75" customHeight="1" x14ac:dyDescent="0.2">
      <c r="A25" t="s">
        <v>913</v>
      </c>
      <c r="B25" t="s">
        <v>914</v>
      </c>
      <c r="C25" t="s">
        <v>915</v>
      </c>
      <c r="E25" s="1">
        <v>24995</v>
      </c>
      <c r="F25" s="1">
        <v>0</v>
      </c>
      <c r="G25" s="1">
        <v>0</v>
      </c>
      <c r="H25" s="1">
        <v>24995</v>
      </c>
      <c r="I25" t="s">
        <v>24</v>
      </c>
      <c r="J25" t="s">
        <v>35</v>
      </c>
      <c r="K25" s="1">
        <v>24995</v>
      </c>
      <c r="L25" s="1">
        <v>0</v>
      </c>
      <c r="M25" s="1">
        <v>100</v>
      </c>
      <c r="N25" s="1">
        <v>0</v>
      </c>
      <c r="O25" s="1">
        <v>8331.66</v>
      </c>
      <c r="P25" s="1">
        <v>24995</v>
      </c>
      <c r="Q25" s="1">
        <v>8331.66</v>
      </c>
      <c r="R25" s="1">
        <v>3635.63</v>
      </c>
      <c r="S25" s="1">
        <v>0</v>
      </c>
      <c r="T25" s="1">
        <v>0</v>
      </c>
      <c r="U25" s="1">
        <v>11967.29</v>
      </c>
      <c r="V25" s="1">
        <v>13027.710000000001</v>
      </c>
      <c r="W25" s="6">
        <v>113</v>
      </c>
      <c r="X25" s="11" t="str">
        <f t="shared" si="5"/>
        <v/>
      </c>
      <c r="Y25" s="11" t="str">
        <f t="shared" si="5"/>
        <v/>
      </c>
      <c r="Z25" s="11">
        <f t="shared" si="3"/>
        <v>3635.63</v>
      </c>
      <c r="AA25" s="11" t="str">
        <f t="shared" si="3"/>
        <v/>
      </c>
      <c r="AB25" s="11" t="str">
        <f t="shared" si="3"/>
        <v/>
      </c>
      <c r="AC25" s="11" t="str">
        <f t="shared" si="3"/>
        <v/>
      </c>
      <c r="AD25" s="11" t="str">
        <f t="shared" si="3"/>
        <v/>
      </c>
      <c r="AE25" s="11" t="str">
        <f t="shared" si="3"/>
        <v/>
      </c>
      <c r="AF25" s="11" t="str">
        <f t="shared" si="3"/>
        <v/>
      </c>
      <c r="AG25" s="11" t="str">
        <f t="shared" si="3"/>
        <v/>
      </c>
      <c r="AH25" s="11" t="str">
        <f t="shared" si="3"/>
        <v/>
      </c>
      <c r="AI25" s="11" t="str">
        <f t="shared" si="3"/>
        <v/>
      </c>
      <c r="AJ25" s="11" t="str">
        <f t="shared" si="3"/>
        <v/>
      </c>
      <c r="AK25" s="11" t="str">
        <f t="shared" si="3"/>
        <v/>
      </c>
      <c r="AL25" s="11" t="str">
        <f t="shared" si="3"/>
        <v/>
      </c>
      <c r="AM25" s="11" t="str">
        <f t="shared" si="3"/>
        <v/>
      </c>
      <c r="AN25" s="11" t="str">
        <f t="shared" si="3"/>
        <v/>
      </c>
      <c r="AO25" s="11" t="str">
        <f t="shared" si="3"/>
        <v/>
      </c>
      <c r="AP25" s="11" t="str">
        <f t="shared" si="3"/>
        <v/>
      </c>
    </row>
    <row r="26" spans="1:49" ht="12.75" customHeight="1" x14ac:dyDescent="0.2">
      <c r="A26" t="s">
        <v>875</v>
      </c>
      <c r="B26" t="s">
        <v>876</v>
      </c>
      <c r="C26" t="s">
        <v>877</v>
      </c>
      <c r="E26" s="1">
        <v>32500</v>
      </c>
      <c r="F26" s="1">
        <v>0</v>
      </c>
      <c r="G26" s="1">
        <v>0</v>
      </c>
      <c r="H26" s="1">
        <v>32500</v>
      </c>
      <c r="I26" t="s">
        <v>24</v>
      </c>
      <c r="J26" t="s">
        <v>35</v>
      </c>
      <c r="K26" s="1">
        <v>32500</v>
      </c>
      <c r="L26" s="1">
        <v>0</v>
      </c>
      <c r="M26" s="1">
        <v>100</v>
      </c>
      <c r="N26" s="1">
        <v>0</v>
      </c>
      <c r="O26" s="1">
        <v>15476.2</v>
      </c>
      <c r="P26" s="1">
        <v>32500</v>
      </c>
      <c r="Q26" s="1">
        <v>15476.2</v>
      </c>
      <c r="R26" s="1">
        <v>4750.83</v>
      </c>
      <c r="S26" s="1">
        <v>0</v>
      </c>
      <c r="T26" s="1">
        <v>0</v>
      </c>
      <c r="U26" s="1">
        <v>20227.03</v>
      </c>
      <c r="V26" s="1">
        <v>12272.970000000001</v>
      </c>
      <c r="W26" s="6">
        <v>401</v>
      </c>
      <c r="X26" s="11" t="str">
        <f t="shared" si="5"/>
        <v/>
      </c>
      <c r="Y26" s="11" t="str">
        <f t="shared" si="5"/>
        <v/>
      </c>
      <c r="Z26" s="11" t="str">
        <f t="shared" si="3"/>
        <v/>
      </c>
      <c r="AA26" s="11" t="str">
        <f t="shared" si="3"/>
        <v/>
      </c>
      <c r="AB26" s="11" t="str">
        <f t="shared" si="3"/>
        <v/>
      </c>
      <c r="AC26" s="11" t="str">
        <f t="shared" si="3"/>
        <v/>
      </c>
      <c r="AD26" s="11" t="str">
        <f t="shared" si="3"/>
        <v/>
      </c>
      <c r="AE26" s="11" t="str">
        <f t="shared" si="3"/>
        <v/>
      </c>
      <c r="AF26" s="11" t="str">
        <f t="shared" si="3"/>
        <v/>
      </c>
      <c r="AG26" s="11" t="str">
        <f t="shared" si="3"/>
        <v/>
      </c>
      <c r="AH26" s="11" t="str">
        <f t="shared" si="3"/>
        <v/>
      </c>
      <c r="AI26" s="11" t="str">
        <f t="shared" si="3"/>
        <v/>
      </c>
      <c r="AJ26" s="11" t="str">
        <f t="shared" si="3"/>
        <v/>
      </c>
      <c r="AK26" s="11" t="str">
        <f t="shared" si="3"/>
        <v/>
      </c>
      <c r="AL26" s="11" t="str">
        <f t="shared" si="3"/>
        <v/>
      </c>
      <c r="AM26" s="11" t="str">
        <f t="shared" si="3"/>
        <v/>
      </c>
      <c r="AN26" s="11">
        <f t="shared" si="3"/>
        <v>4750.83</v>
      </c>
      <c r="AO26" s="11" t="str">
        <f t="shared" si="3"/>
        <v/>
      </c>
      <c r="AP26" s="11" t="str">
        <f t="shared" si="3"/>
        <v/>
      </c>
    </row>
    <row r="27" spans="1:49" ht="12.75" customHeight="1" x14ac:dyDescent="0.2">
      <c r="A27" t="s">
        <v>958</v>
      </c>
      <c r="B27" t="s">
        <v>959</v>
      </c>
      <c r="C27" t="s">
        <v>960</v>
      </c>
      <c r="E27" s="1">
        <v>17645</v>
      </c>
      <c r="F27" s="1">
        <v>0</v>
      </c>
      <c r="G27" s="1">
        <v>0</v>
      </c>
      <c r="H27" s="1">
        <v>17645</v>
      </c>
      <c r="I27" t="s">
        <v>24</v>
      </c>
      <c r="J27" t="s">
        <v>35</v>
      </c>
      <c r="K27" s="1">
        <v>17645</v>
      </c>
      <c r="L27" s="1">
        <v>0</v>
      </c>
      <c r="M27" s="1">
        <v>100</v>
      </c>
      <c r="N27" s="1">
        <v>0</v>
      </c>
      <c r="O27" s="1">
        <v>3781.07</v>
      </c>
      <c r="P27" s="1">
        <v>17645</v>
      </c>
      <c r="Q27" s="1">
        <v>3781.07</v>
      </c>
      <c r="R27" s="1">
        <v>2520.71</v>
      </c>
      <c r="S27" s="1">
        <v>0</v>
      </c>
      <c r="T27" s="1">
        <v>0</v>
      </c>
      <c r="U27" s="1">
        <v>6301.78</v>
      </c>
      <c r="V27" s="1">
        <v>11343.22</v>
      </c>
      <c r="W27" s="6">
        <v>322</v>
      </c>
      <c r="X27" s="11" t="str">
        <f t="shared" si="5"/>
        <v/>
      </c>
      <c r="Y27" s="11" t="str">
        <f t="shared" si="5"/>
        <v/>
      </c>
      <c r="Z27" s="11" t="str">
        <f t="shared" si="3"/>
        <v/>
      </c>
      <c r="AA27" s="11" t="str">
        <f t="shared" si="3"/>
        <v/>
      </c>
      <c r="AB27" s="11" t="str">
        <f t="shared" si="3"/>
        <v/>
      </c>
      <c r="AC27" s="11" t="str">
        <f t="shared" si="3"/>
        <v/>
      </c>
      <c r="AD27" s="11" t="str">
        <f t="shared" si="3"/>
        <v/>
      </c>
      <c r="AE27" s="11" t="str">
        <f t="shared" si="3"/>
        <v/>
      </c>
      <c r="AF27" s="11" t="str">
        <f t="shared" si="3"/>
        <v/>
      </c>
      <c r="AG27" s="11">
        <f t="shared" si="3"/>
        <v>2520.71</v>
      </c>
      <c r="AH27" s="11" t="str">
        <f t="shared" si="3"/>
        <v/>
      </c>
      <c r="AI27" s="11" t="str">
        <f t="shared" si="3"/>
        <v/>
      </c>
      <c r="AJ27" s="11" t="str">
        <f t="shared" si="3"/>
        <v/>
      </c>
      <c r="AK27" s="11" t="str">
        <f t="shared" si="3"/>
        <v/>
      </c>
      <c r="AL27" s="11" t="str">
        <f t="shared" si="3"/>
        <v/>
      </c>
      <c r="AM27" s="11" t="str">
        <f t="shared" si="3"/>
        <v/>
      </c>
      <c r="AN27" s="11" t="str">
        <f t="shared" si="3"/>
        <v/>
      </c>
      <c r="AO27" s="11" t="str">
        <f t="shared" si="3"/>
        <v/>
      </c>
      <c r="AP27" s="11" t="str">
        <f t="shared" si="3"/>
        <v/>
      </c>
    </row>
    <row r="28" spans="1:49" ht="12.75" customHeight="1" x14ac:dyDescent="0.2">
      <c r="A28" t="s">
        <v>887</v>
      </c>
      <c r="B28" s="3" t="s">
        <v>888</v>
      </c>
      <c r="C28" t="s">
        <v>889</v>
      </c>
      <c r="E28" s="1">
        <v>22561.040000000001</v>
      </c>
      <c r="F28" s="1">
        <v>0</v>
      </c>
      <c r="G28" s="1">
        <v>0</v>
      </c>
      <c r="H28" s="1">
        <v>22561.040000000001</v>
      </c>
      <c r="I28" t="s">
        <v>24</v>
      </c>
      <c r="J28" t="s">
        <v>35</v>
      </c>
      <c r="K28" s="1">
        <v>22561.040000000001</v>
      </c>
      <c r="L28" s="1">
        <v>0</v>
      </c>
      <c r="M28" s="1">
        <v>100</v>
      </c>
      <c r="N28" s="1">
        <v>0</v>
      </c>
      <c r="O28" s="1">
        <v>8326.11</v>
      </c>
      <c r="P28" s="1">
        <v>22561.040000000001</v>
      </c>
      <c r="Q28" s="1">
        <v>8326.11</v>
      </c>
      <c r="R28" s="1">
        <v>3284.9900000000002</v>
      </c>
      <c r="S28" s="1">
        <v>0</v>
      </c>
      <c r="T28" s="1">
        <v>0</v>
      </c>
      <c r="U28" s="1">
        <v>11611.1</v>
      </c>
      <c r="V28" s="1">
        <v>10949.94</v>
      </c>
      <c r="W28" s="10">
        <v>280</v>
      </c>
      <c r="X28" s="11" t="str">
        <f t="shared" si="5"/>
        <v/>
      </c>
      <c r="Y28" s="11" t="str">
        <f t="shared" si="5"/>
        <v/>
      </c>
      <c r="Z28" s="11" t="str">
        <f t="shared" si="3"/>
        <v/>
      </c>
      <c r="AA28" s="11" t="str">
        <f t="shared" si="3"/>
        <v/>
      </c>
      <c r="AB28" s="11" t="str">
        <f t="shared" si="3"/>
        <v/>
      </c>
      <c r="AC28" s="11">
        <f t="shared" si="3"/>
        <v>3284.9900000000002</v>
      </c>
      <c r="AD28" s="11" t="str">
        <f t="shared" si="3"/>
        <v/>
      </c>
      <c r="AE28" s="11" t="str">
        <f t="shared" si="3"/>
        <v/>
      </c>
      <c r="AF28" s="11" t="str">
        <f t="shared" si="3"/>
        <v/>
      </c>
      <c r="AG28" s="11" t="str">
        <f t="shared" si="3"/>
        <v/>
      </c>
      <c r="AH28" s="11" t="str">
        <f t="shared" si="3"/>
        <v/>
      </c>
      <c r="AI28" s="11" t="str">
        <f t="shared" si="3"/>
        <v/>
      </c>
      <c r="AJ28" s="11" t="str">
        <f t="shared" si="3"/>
        <v/>
      </c>
      <c r="AK28" s="11" t="str">
        <f t="shared" si="3"/>
        <v/>
      </c>
      <c r="AL28" s="11" t="str">
        <f t="shared" si="3"/>
        <v/>
      </c>
      <c r="AM28" s="11" t="str">
        <f t="shared" si="3"/>
        <v/>
      </c>
      <c r="AN28" s="11" t="str">
        <f t="shared" si="3"/>
        <v/>
      </c>
      <c r="AO28" s="11" t="str">
        <f t="shared" si="3"/>
        <v/>
      </c>
      <c r="AP28" s="11" t="str">
        <f t="shared" si="3"/>
        <v/>
      </c>
    </row>
    <row r="29" spans="1:49" ht="12.75" customHeight="1" x14ac:dyDescent="0.2">
      <c r="A29" t="s">
        <v>890</v>
      </c>
      <c r="B29" s="3" t="s">
        <v>891</v>
      </c>
      <c r="C29" t="s">
        <v>889</v>
      </c>
      <c r="E29" s="1">
        <v>22561.040000000001</v>
      </c>
      <c r="F29" s="1">
        <v>0</v>
      </c>
      <c r="G29" s="1">
        <v>0</v>
      </c>
      <c r="H29" s="1">
        <v>22561.040000000001</v>
      </c>
      <c r="I29" t="s">
        <v>24</v>
      </c>
      <c r="J29" t="s">
        <v>35</v>
      </c>
      <c r="K29" s="1">
        <v>22561.040000000001</v>
      </c>
      <c r="L29" s="1">
        <v>0</v>
      </c>
      <c r="M29" s="1">
        <v>100</v>
      </c>
      <c r="N29" s="1">
        <v>0</v>
      </c>
      <c r="O29" s="1">
        <v>8326.11</v>
      </c>
      <c r="P29" s="1">
        <v>22561.040000000001</v>
      </c>
      <c r="Q29" s="1">
        <v>8326.11</v>
      </c>
      <c r="R29" s="1">
        <v>3284.9900000000002</v>
      </c>
      <c r="S29" s="1">
        <v>0</v>
      </c>
      <c r="T29" s="1">
        <v>0</v>
      </c>
      <c r="U29" s="1">
        <v>11611.1</v>
      </c>
      <c r="V29" s="1">
        <v>10949.94</v>
      </c>
      <c r="W29" s="10">
        <v>280</v>
      </c>
      <c r="X29" s="11" t="str">
        <f t="shared" si="5"/>
        <v/>
      </c>
      <c r="Y29" s="11" t="str">
        <f t="shared" si="5"/>
        <v/>
      </c>
      <c r="Z29" s="11" t="str">
        <f t="shared" si="3"/>
        <v/>
      </c>
      <c r="AA29" s="11" t="str">
        <f t="shared" si="3"/>
        <v/>
      </c>
      <c r="AB29" s="11" t="str">
        <f t="shared" si="3"/>
        <v/>
      </c>
      <c r="AC29" s="11">
        <f t="shared" si="3"/>
        <v>3284.9900000000002</v>
      </c>
      <c r="AD29" s="11" t="str">
        <f t="shared" si="3"/>
        <v/>
      </c>
      <c r="AE29" s="11" t="str">
        <f t="shared" si="3"/>
        <v/>
      </c>
      <c r="AF29" s="11" t="str">
        <f t="shared" si="3"/>
        <v/>
      </c>
      <c r="AG29" s="11" t="str">
        <f t="shared" si="3"/>
        <v/>
      </c>
      <c r="AH29" s="11" t="str">
        <f t="shared" si="3"/>
        <v/>
      </c>
      <c r="AI29" s="11" t="str">
        <f t="shared" si="3"/>
        <v/>
      </c>
      <c r="AJ29" s="11" t="str">
        <f t="shared" si="3"/>
        <v/>
      </c>
      <c r="AK29" s="11" t="str">
        <f t="shared" si="3"/>
        <v/>
      </c>
      <c r="AL29" s="11" t="str">
        <f t="shared" si="3"/>
        <v/>
      </c>
      <c r="AM29" s="11" t="str">
        <f t="shared" si="3"/>
        <v/>
      </c>
      <c r="AN29" s="11" t="str">
        <f t="shared" si="3"/>
        <v/>
      </c>
      <c r="AO29" s="11" t="str">
        <f t="shared" si="3"/>
        <v/>
      </c>
      <c r="AP29" s="11" t="str">
        <f t="shared" si="3"/>
        <v/>
      </c>
    </row>
    <row r="30" spans="1:49" ht="12.75" customHeight="1" x14ac:dyDescent="0.2">
      <c r="A30" t="s">
        <v>524</v>
      </c>
      <c r="B30" t="s">
        <v>525</v>
      </c>
      <c r="C30" t="s">
        <v>526</v>
      </c>
      <c r="E30" s="1">
        <v>26984</v>
      </c>
      <c r="F30" s="1">
        <v>0</v>
      </c>
      <c r="G30" s="1">
        <v>0</v>
      </c>
      <c r="H30" s="1">
        <v>26984</v>
      </c>
      <c r="I30" t="s">
        <v>24</v>
      </c>
      <c r="J30" t="s">
        <v>518</v>
      </c>
      <c r="K30" s="1">
        <v>26984</v>
      </c>
      <c r="L30" s="1">
        <v>0</v>
      </c>
      <c r="M30" s="1">
        <v>100</v>
      </c>
      <c r="N30" s="1">
        <v>0</v>
      </c>
      <c r="O30" s="1">
        <v>15590.73</v>
      </c>
      <c r="P30" s="1">
        <v>26984</v>
      </c>
      <c r="Q30" s="1">
        <v>15590.73</v>
      </c>
      <c r="R30" s="1">
        <v>1822.92</v>
      </c>
      <c r="S30" s="1">
        <v>0</v>
      </c>
      <c r="T30" s="1">
        <v>0</v>
      </c>
      <c r="U30" s="1">
        <v>17413.650000000001</v>
      </c>
      <c r="V30" s="1">
        <v>9570.35</v>
      </c>
      <c r="W30" s="10">
        <v>200</v>
      </c>
      <c r="X30" s="11" t="str">
        <f t="shared" si="5"/>
        <v/>
      </c>
      <c r="Y30" s="11" t="str">
        <f t="shared" si="5"/>
        <v/>
      </c>
      <c r="Z30" s="11" t="str">
        <f t="shared" si="3"/>
        <v/>
      </c>
      <c r="AA30" s="11" t="str">
        <f t="shared" si="3"/>
        <v/>
      </c>
      <c r="AB30" s="11" t="str">
        <f t="shared" si="3"/>
        <v/>
      </c>
      <c r="AC30" s="11" t="str">
        <f t="shared" si="3"/>
        <v/>
      </c>
      <c r="AD30" s="11" t="str">
        <f t="shared" si="3"/>
        <v/>
      </c>
      <c r="AE30" s="11" t="str">
        <f t="shared" si="3"/>
        <v/>
      </c>
      <c r="AF30" s="11" t="str">
        <f t="shared" si="3"/>
        <v/>
      </c>
      <c r="AG30" s="11" t="str">
        <f t="shared" si="3"/>
        <v/>
      </c>
      <c r="AH30" s="11" t="str">
        <f t="shared" si="3"/>
        <v/>
      </c>
      <c r="AI30" s="11" t="str">
        <f t="shared" si="3"/>
        <v/>
      </c>
      <c r="AJ30" s="11" t="str">
        <f t="shared" si="3"/>
        <v/>
      </c>
      <c r="AK30" s="11" t="str">
        <f t="shared" si="3"/>
        <v/>
      </c>
      <c r="AL30" s="11">
        <f t="shared" si="3"/>
        <v>1822.92</v>
      </c>
      <c r="AM30" s="11" t="str">
        <f t="shared" si="3"/>
        <v/>
      </c>
      <c r="AN30" s="11" t="str">
        <f t="shared" si="3"/>
        <v/>
      </c>
      <c r="AO30" s="11" t="str">
        <f t="shared" si="3"/>
        <v/>
      </c>
      <c r="AP30" s="11" t="str">
        <f t="shared" si="3"/>
        <v/>
      </c>
    </row>
    <row r="31" spans="1:49" ht="12.75" customHeight="1" x14ac:dyDescent="0.2">
      <c r="A31" t="s">
        <v>961</v>
      </c>
      <c r="B31" t="s">
        <v>962</v>
      </c>
      <c r="C31" t="s">
        <v>963</v>
      </c>
      <c r="E31" s="1">
        <v>14187</v>
      </c>
      <c r="F31" s="1">
        <v>0</v>
      </c>
      <c r="G31" s="1">
        <v>0</v>
      </c>
      <c r="H31" s="1">
        <v>14187</v>
      </c>
      <c r="I31" t="s">
        <v>24</v>
      </c>
      <c r="J31" t="s">
        <v>35</v>
      </c>
      <c r="K31" s="1">
        <v>14187</v>
      </c>
      <c r="L31" s="1">
        <v>0</v>
      </c>
      <c r="M31" s="1">
        <v>100</v>
      </c>
      <c r="N31" s="1">
        <v>0</v>
      </c>
      <c r="O31" s="1">
        <v>2702.28</v>
      </c>
      <c r="P31" s="1">
        <v>14187</v>
      </c>
      <c r="Q31" s="1">
        <v>2702.28</v>
      </c>
      <c r="R31" s="1">
        <v>2056.96</v>
      </c>
      <c r="S31" s="1">
        <v>0</v>
      </c>
      <c r="T31" s="1">
        <v>0</v>
      </c>
      <c r="U31" s="1">
        <v>4759.24</v>
      </c>
      <c r="V31" s="1">
        <v>9427.76</v>
      </c>
      <c r="W31" s="6">
        <v>111</v>
      </c>
      <c r="X31" s="11">
        <f t="shared" si="5"/>
        <v>2056.96</v>
      </c>
      <c r="Y31" s="11" t="str">
        <f t="shared" si="5"/>
        <v/>
      </c>
      <c r="Z31" s="11" t="str">
        <f t="shared" si="3"/>
        <v/>
      </c>
      <c r="AA31" s="11" t="str">
        <f t="shared" si="3"/>
        <v/>
      </c>
      <c r="AB31" s="11" t="str">
        <f t="shared" si="3"/>
        <v/>
      </c>
      <c r="AC31" s="11" t="str">
        <f t="shared" si="3"/>
        <v/>
      </c>
      <c r="AD31" s="11" t="str">
        <f t="shared" si="3"/>
        <v/>
      </c>
      <c r="AE31" s="11" t="str">
        <f t="shared" si="3"/>
        <v/>
      </c>
      <c r="AF31" s="11" t="str">
        <f t="shared" si="3"/>
        <v/>
      </c>
      <c r="AG31" s="11" t="str">
        <f t="shared" si="3"/>
        <v/>
      </c>
      <c r="AH31" s="11" t="str">
        <f t="shared" si="3"/>
        <v/>
      </c>
      <c r="AI31" s="11" t="str">
        <f t="shared" si="3"/>
        <v/>
      </c>
      <c r="AJ31" s="11" t="str">
        <f t="shared" si="3"/>
        <v/>
      </c>
      <c r="AK31" s="11" t="str">
        <f t="shared" si="3"/>
        <v/>
      </c>
      <c r="AL31" s="11" t="str">
        <f t="shared" si="3"/>
        <v/>
      </c>
      <c r="AM31" s="11" t="str">
        <f t="shared" si="3"/>
        <v/>
      </c>
      <c r="AN31" s="11" t="str">
        <f t="shared" si="3"/>
        <v/>
      </c>
      <c r="AO31" s="11" t="str">
        <f t="shared" ref="Z31:AP46" si="6">IF($W31=AO$1,$R31,"")</f>
        <v/>
      </c>
      <c r="AP31" s="11" t="str">
        <f t="shared" si="6"/>
        <v/>
      </c>
    </row>
    <row r="32" spans="1:49" ht="12.75" customHeight="1" x14ac:dyDescent="0.2">
      <c r="A32" t="s">
        <v>1046</v>
      </c>
      <c r="B32" t="s">
        <v>1047</v>
      </c>
      <c r="C32" t="s">
        <v>1048</v>
      </c>
      <c r="E32" s="1">
        <v>10743.210000000001</v>
      </c>
      <c r="F32" s="1">
        <v>0</v>
      </c>
      <c r="G32" s="1">
        <v>0</v>
      </c>
      <c r="H32" s="1">
        <v>10743.210000000001</v>
      </c>
      <c r="I32" t="s">
        <v>24</v>
      </c>
      <c r="J32" t="s">
        <v>518</v>
      </c>
      <c r="K32" s="1">
        <v>10743.210000000001</v>
      </c>
      <c r="L32" s="1">
        <v>0</v>
      </c>
      <c r="M32" s="1">
        <v>100</v>
      </c>
      <c r="N32" s="1">
        <v>0</v>
      </c>
      <c r="O32" s="1">
        <v>716.21</v>
      </c>
      <c r="P32" s="1">
        <v>10743.210000000001</v>
      </c>
      <c r="Q32" s="1">
        <v>716.21</v>
      </c>
      <c r="R32" s="1">
        <v>716.21</v>
      </c>
      <c r="S32" s="1">
        <v>0</v>
      </c>
      <c r="T32" s="1">
        <v>0</v>
      </c>
      <c r="U32" s="1">
        <v>1432.42</v>
      </c>
      <c r="V32" s="1">
        <v>9310.7900000000009</v>
      </c>
      <c r="W32" s="6">
        <v>300</v>
      </c>
      <c r="X32" s="11" t="str">
        <f t="shared" si="5"/>
        <v/>
      </c>
      <c r="Y32" s="11" t="str">
        <f t="shared" si="5"/>
        <v/>
      </c>
      <c r="Z32" s="11" t="str">
        <f t="shared" si="6"/>
        <v/>
      </c>
      <c r="AA32" s="11" t="str">
        <f t="shared" si="6"/>
        <v/>
      </c>
      <c r="AB32" s="11" t="str">
        <f t="shared" si="6"/>
        <v/>
      </c>
      <c r="AC32" s="11" t="str">
        <f t="shared" si="6"/>
        <v/>
      </c>
      <c r="AD32" s="11" t="str">
        <f t="shared" si="6"/>
        <v/>
      </c>
      <c r="AE32" s="11" t="str">
        <f t="shared" si="6"/>
        <v/>
      </c>
      <c r="AF32" s="11" t="str">
        <f t="shared" si="6"/>
        <v/>
      </c>
      <c r="AG32" s="11" t="str">
        <f t="shared" si="6"/>
        <v/>
      </c>
      <c r="AH32" s="11" t="str">
        <f t="shared" si="6"/>
        <v/>
      </c>
      <c r="AI32" s="11" t="str">
        <f t="shared" si="6"/>
        <v/>
      </c>
      <c r="AJ32" s="11" t="str">
        <f t="shared" si="6"/>
        <v/>
      </c>
      <c r="AK32" s="11" t="str">
        <f t="shared" si="6"/>
        <v/>
      </c>
      <c r="AL32" s="11" t="str">
        <f t="shared" si="6"/>
        <v/>
      </c>
      <c r="AM32" s="11">
        <f t="shared" si="6"/>
        <v>716.21</v>
      </c>
      <c r="AN32" s="11" t="str">
        <f t="shared" si="6"/>
        <v/>
      </c>
      <c r="AO32" s="11" t="str">
        <f t="shared" si="6"/>
        <v/>
      </c>
      <c r="AP32" s="11" t="str">
        <f t="shared" si="6"/>
        <v/>
      </c>
    </row>
    <row r="33" spans="1:42" ht="12.75" customHeight="1" x14ac:dyDescent="0.2">
      <c r="A33" t="s">
        <v>837</v>
      </c>
      <c r="B33" t="s">
        <v>838</v>
      </c>
      <c r="C33" t="s">
        <v>839</v>
      </c>
      <c r="E33" s="1">
        <v>24274</v>
      </c>
      <c r="F33" s="1">
        <v>0</v>
      </c>
      <c r="G33" s="1">
        <v>0</v>
      </c>
      <c r="H33" s="1">
        <v>24274</v>
      </c>
      <c r="I33" t="s">
        <v>24</v>
      </c>
      <c r="J33" t="s">
        <v>35</v>
      </c>
      <c r="K33" s="1">
        <v>24274</v>
      </c>
      <c r="L33" s="1">
        <v>0</v>
      </c>
      <c r="M33" s="1">
        <v>100</v>
      </c>
      <c r="N33" s="1">
        <v>0</v>
      </c>
      <c r="O33" s="1">
        <v>12425.960000000001</v>
      </c>
      <c r="P33" s="1">
        <v>24274</v>
      </c>
      <c r="Q33" s="1">
        <v>12425.960000000001</v>
      </c>
      <c r="R33" s="1">
        <v>3467.71</v>
      </c>
      <c r="S33" s="1">
        <v>0</v>
      </c>
      <c r="T33" s="1">
        <v>0</v>
      </c>
      <c r="U33" s="1">
        <v>15893.67</v>
      </c>
      <c r="V33" s="1">
        <v>8380.33</v>
      </c>
      <c r="W33" s="10">
        <v>180</v>
      </c>
      <c r="X33" s="11" t="str">
        <f t="shared" si="5"/>
        <v/>
      </c>
      <c r="Y33" s="11" t="str">
        <f t="shared" si="5"/>
        <v/>
      </c>
      <c r="Z33" s="11" t="str">
        <f t="shared" si="6"/>
        <v/>
      </c>
      <c r="AA33" s="11">
        <f t="shared" si="6"/>
        <v>3467.71</v>
      </c>
      <c r="AB33" s="11" t="str">
        <f t="shared" si="6"/>
        <v/>
      </c>
      <c r="AC33" s="11" t="str">
        <f t="shared" si="6"/>
        <v/>
      </c>
      <c r="AD33" s="11" t="str">
        <f t="shared" si="6"/>
        <v/>
      </c>
      <c r="AE33" s="11" t="str">
        <f t="shared" si="6"/>
        <v/>
      </c>
      <c r="AF33" s="11" t="str">
        <f t="shared" si="6"/>
        <v/>
      </c>
      <c r="AG33" s="11" t="str">
        <f t="shared" si="6"/>
        <v/>
      </c>
      <c r="AH33" s="11" t="str">
        <f t="shared" si="6"/>
        <v/>
      </c>
      <c r="AI33" s="11" t="str">
        <f t="shared" si="6"/>
        <v/>
      </c>
      <c r="AJ33" s="11" t="str">
        <f t="shared" si="6"/>
        <v/>
      </c>
      <c r="AK33" s="11" t="str">
        <f t="shared" si="6"/>
        <v/>
      </c>
      <c r="AL33" s="11" t="str">
        <f t="shared" si="6"/>
        <v/>
      </c>
      <c r="AM33" s="11" t="str">
        <f t="shared" si="6"/>
        <v/>
      </c>
      <c r="AN33" s="11" t="str">
        <f t="shared" si="6"/>
        <v/>
      </c>
      <c r="AO33" s="11" t="str">
        <f t="shared" si="6"/>
        <v/>
      </c>
      <c r="AP33" s="11" t="str">
        <f t="shared" si="6"/>
        <v/>
      </c>
    </row>
    <row r="34" spans="1:42" ht="12.75" customHeight="1" x14ac:dyDescent="0.2">
      <c r="A34" t="s">
        <v>858</v>
      </c>
      <c r="B34" t="s">
        <v>859</v>
      </c>
      <c r="C34" t="s">
        <v>860</v>
      </c>
      <c r="E34" s="1">
        <v>22880</v>
      </c>
      <c r="F34" s="1">
        <v>0</v>
      </c>
      <c r="G34" s="1">
        <v>0</v>
      </c>
      <c r="H34" s="1">
        <v>22880</v>
      </c>
      <c r="I34" t="s">
        <v>24</v>
      </c>
      <c r="J34" t="s">
        <v>35</v>
      </c>
      <c r="K34" s="1">
        <v>22880</v>
      </c>
      <c r="L34" s="1">
        <v>0</v>
      </c>
      <c r="M34" s="1">
        <v>100</v>
      </c>
      <c r="N34" s="1">
        <v>0</v>
      </c>
      <c r="O34" s="1">
        <v>11440</v>
      </c>
      <c r="P34" s="1">
        <v>22880</v>
      </c>
      <c r="Q34" s="1">
        <v>11440</v>
      </c>
      <c r="R34" s="1">
        <v>3348.29</v>
      </c>
      <c r="S34" s="1">
        <v>0</v>
      </c>
      <c r="T34" s="1">
        <v>0</v>
      </c>
      <c r="U34" s="1">
        <v>14788.29</v>
      </c>
      <c r="V34" s="1">
        <v>8091.71</v>
      </c>
      <c r="W34" s="10">
        <v>280</v>
      </c>
      <c r="X34" s="11" t="str">
        <f t="shared" si="5"/>
        <v/>
      </c>
      <c r="Y34" s="11" t="str">
        <f t="shared" si="5"/>
        <v/>
      </c>
      <c r="Z34" s="11" t="str">
        <f t="shared" si="6"/>
        <v/>
      </c>
      <c r="AA34" s="11" t="str">
        <f t="shared" si="6"/>
        <v/>
      </c>
      <c r="AB34" s="11" t="str">
        <f t="shared" si="6"/>
        <v/>
      </c>
      <c r="AC34" s="11">
        <f t="shared" si="6"/>
        <v>3348.29</v>
      </c>
      <c r="AD34" s="11" t="str">
        <f t="shared" si="6"/>
        <v/>
      </c>
      <c r="AE34" s="11" t="str">
        <f t="shared" si="6"/>
        <v/>
      </c>
      <c r="AF34" s="11" t="str">
        <f t="shared" si="6"/>
        <v/>
      </c>
      <c r="AG34" s="11" t="str">
        <f t="shared" si="6"/>
        <v/>
      </c>
      <c r="AH34" s="11" t="str">
        <f t="shared" si="6"/>
        <v/>
      </c>
      <c r="AI34" s="11" t="str">
        <f t="shared" si="6"/>
        <v/>
      </c>
      <c r="AJ34" s="11" t="str">
        <f t="shared" si="6"/>
        <v/>
      </c>
      <c r="AK34" s="11" t="str">
        <f t="shared" si="6"/>
        <v/>
      </c>
      <c r="AL34" s="11" t="str">
        <f t="shared" si="6"/>
        <v/>
      </c>
      <c r="AM34" s="11" t="str">
        <f t="shared" si="6"/>
        <v/>
      </c>
      <c r="AN34" s="11" t="str">
        <f t="shared" si="6"/>
        <v/>
      </c>
      <c r="AO34" s="11" t="str">
        <f t="shared" si="6"/>
        <v/>
      </c>
      <c r="AP34" s="11" t="str">
        <f t="shared" si="6"/>
        <v/>
      </c>
    </row>
    <row r="35" spans="1:42" ht="12.75" customHeight="1" x14ac:dyDescent="0.2">
      <c r="A35" t="s">
        <v>898</v>
      </c>
      <c r="B35" t="s">
        <v>899</v>
      </c>
      <c r="C35" t="s">
        <v>900</v>
      </c>
      <c r="E35" s="1">
        <v>12810</v>
      </c>
      <c r="F35" s="1">
        <v>0</v>
      </c>
      <c r="G35" s="1">
        <v>0</v>
      </c>
      <c r="H35" s="1">
        <v>12810</v>
      </c>
      <c r="I35" t="s">
        <v>24</v>
      </c>
      <c r="J35" t="s">
        <v>35</v>
      </c>
      <c r="K35" s="1">
        <v>12810</v>
      </c>
      <c r="L35" s="1">
        <v>0</v>
      </c>
      <c r="M35" s="1">
        <v>100</v>
      </c>
      <c r="N35" s="1">
        <v>0</v>
      </c>
      <c r="O35" s="1">
        <v>2767.39</v>
      </c>
      <c r="P35" s="1">
        <v>12810</v>
      </c>
      <c r="Q35" s="1">
        <v>2767.39</v>
      </c>
      <c r="R35" s="1">
        <v>1975.6000000000001</v>
      </c>
      <c r="S35" s="1">
        <v>0</v>
      </c>
      <c r="T35" s="1">
        <v>0</v>
      </c>
      <c r="U35" s="1">
        <v>4742.99</v>
      </c>
      <c r="V35" s="1">
        <v>8067.01</v>
      </c>
      <c r="W35" s="6">
        <v>113</v>
      </c>
      <c r="X35" s="11" t="str">
        <f t="shared" si="5"/>
        <v/>
      </c>
      <c r="Y35" s="11" t="str">
        <f t="shared" si="5"/>
        <v/>
      </c>
      <c r="Z35" s="11">
        <f t="shared" si="6"/>
        <v>1975.6000000000001</v>
      </c>
      <c r="AA35" s="11" t="str">
        <f t="shared" si="6"/>
        <v/>
      </c>
      <c r="AB35" s="11" t="str">
        <f t="shared" si="6"/>
        <v/>
      </c>
      <c r="AC35" s="11" t="str">
        <f t="shared" si="6"/>
        <v/>
      </c>
      <c r="AD35" s="11" t="str">
        <f t="shared" si="6"/>
        <v/>
      </c>
      <c r="AE35" s="11" t="str">
        <f t="shared" si="6"/>
        <v/>
      </c>
      <c r="AF35" s="11" t="str">
        <f t="shared" si="6"/>
        <v/>
      </c>
      <c r="AG35" s="11" t="str">
        <f t="shared" si="6"/>
        <v/>
      </c>
      <c r="AH35" s="11" t="str">
        <f t="shared" si="6"/>
        <v/>
      </c>
      <c r="AI35" s="11" t="str">
        <f t="shared" si="6"/>
        <v/>
      </c>
      <c r="AJ35" s="11" t="str">
        <f t="shared" si="6"/>
        <v/>
      </c>
      <c r="AK35" s="11" t="str">
        <f t="shared" si="6"/>
        <v/>
      </c>
      <c r="AL35" s="11" t="str">
        <f t="shared" si="6"/>
        <v/>
      </c>
      <c r="AM35" s="11" t="str">
        <f t="shared" si="6"/>
        <v/>
      </c>
      <c r="AN35" s="11" t="str">
        <f t="shared" si="6"/>
        <v/>
      </c>
      <c r="AO35" s="11" t="str">
        <f t="shared" si="6"/>
        <v/>
      </c>
      <c r="AP35" s="11" t="str">
        <f t="shared" si="6"/>
        <v/>
      </c>
    </row>
    <row r="36" spans="1:42" ht="12.75" customHeight="1" x14ac:dyDescent="0.2">
      <c r="A36" t="s">
        <v>976</v>
      </c>
      <c r="B36" t="s">
        <v>977</v>
      </c>
      <c r="C36" t="s">
        <v>978</v>
      </c>
      <c r="E36" s="1">
        <v>9409.3700000000008</v>
      </c>
      <c r="F36" s="1">
        <v>0</v>
      </c>
      <c r="G36" s="1">
        <v>0</v>
      </c>
      <c r="H36" s="1">
        <v>9409.3700000000008</v>
      </c>
      <c r="I36" t="s">
        <v>24</v>
      </c>
      <c r="J36" t="s">
        <v>518</v>
      </c>
      <c r="K36" s="1">
        <v>9409.3700000000008</v>
      </c>
      <c r="L36" s="1">
        <v>0</v>
      </c>
      <c r="M36" s="1">
        <v>100</v>
      </c>
      <c r="N36" s="1">
        <v>0</v>
      </c>
      <c r="O36" s="1">
        <v>948.73</v>
      </c>
      <c r="P36" s="1">
        <v>9409.3700000000008</v>
      </c>
      <c r="Q36" s="1">
        <v>948.73</v>
      </c>
      <c r="R36" s="1">
        <v>622.87</v>
      </c>
      <c r="S36" s="1">
        <v>0</v>
      </c>
      <c r="T36" s="1">
        <v>0</v>
      </c>
      <c r="U36" s="1">
        <v>1571.6000000000001</v>
      </c>
      <c r="V36" s="1">
        <v>7837.77</v>
      </c>
      <c r="W36" s="6">
        <v>300</v>
      </c>
      <c r="X36" s="11" t="str">
        <f t="shared" si="5"/>
        <v/>
      </c>
      <c r="Y36" s="11" t="str">
        <f t="shared" si="5"/>
        <v/>
      </c>
      <c r="Z36" s="11" t="str">
        <f t="shared" si="6"/>
        <v/>
      </c>
      <c r="AA36" s="11" t="str">
        <f t="shared" si="6"/>
        <v/>
      </c>
      <c r="AB36" s="11" t="str">
        <f t="shared" si="6"/>
        <v/>
      </c>
      <c r="AC36" s="11" t="str">
        <f t="shared" si="6"/>
        <v/>
      </c>
      <c r="AD36" s="11" t="str">
        <f t="shared" si="6"/>
        <v/>
      </c>
      <c r="AE36" s="11" t="str">
        <f t="shared" si="6"/>
        <v/>
      </c>
      <c r="AF36" s="11" t="str">
        <f t="shared" si="6"/>
        <v/>
      </c>
      <c r="AG36" s="11" t="str">
        <f t="shared" si="6"/>
        <v/>
      </c>
      <c r="AH36" s="11" t="str">
        <f t="shared" si="6"/>
        <v/>
      </c>
      <c r="AI36" s="11" t="str">
        <f t="shared" si="6"/>
        <v/>
      </c>
      <c r="AJ36" s="11" t="str">
        <f t="shared" si="6"/>
        <v/>
      </c>
      <c r="AK36" s="11" t="str">
        <f t="shared" si="6"/>
        <v/>
      </c>
      <c r="AL36" s="11" t="str">
        <f t="shared" si="6"/>
        <v/>
      </c>
      <c r="AM36" s="11">
        <f t="shared" si="6"/>
        <v>622.87</v>
      </c>
      <c r="AN36" s="11" t="str">
        <f t="shared" si="6"/>
        <v/>
      </c>
      <c r="AO36" s="11" t="str">
        <f t="shared" si="6"/>
        <v/>
      </c>
      <c r="AP36" s="11" t="str">
        <f t="shared" si="6"/>
        <v/>
      </c>
    </row>
    <row r="37" spans="1:42" ht="12.75" customHeight="1" x14ac:dyDescent="0.2">
      <c r="A37" t="s">
        <v>1009</v>
      </c>
      <c r="B37" t="s">
        <v>1010</v>
      </c>
      <c r="C37" t="s">
        <v>1011</v>
      </c>
      <c r="E37" s="1">
        <v>10428.24</v>
      </c>
      <c r="F37" s="1">
        <v>0</v>
      </c>
      <c r="G37" s="1">
        <v>0</v>
      </c>
      <c r="H37" s="1">
        <v>10428.24</v>
      </c>
      <c r="I37" t="s">
        <v>24</v>
      </c>
      <c r="J37" t="s">
        <v>35</v>
      </c>
      <c r="K37" s="1">
        <v>10428.24</v>
      </c>
      <c r="L37" s="1">
        <v>0</v>
      </c>
      <c r="M37" s="1">
        <v>100</v>
      </c>
      <c r="N37" s="1">
        <v>0</v>
      </c>
      <c r="O37" s="1">
        <v>1365.6000000000001</v>
      </c>
      <c r="P37" s="1">
        <v>10428.24</v>
      </c>
      <c r="Q37" s="1">
        <v>1365.6000000000001</v>
      </c>
      <c r="R37" s="1">
        <v>1489.75</v>
      </c>
      <c r="S37" s="1">
        <v>0</v>
      </c>
      <c r="T37" s="1">
        <v>0</v>
      </c>
      <c r="U37" s="1">
        <v>2855.35</v>
      </c>
      <c r="V37" s="1">
        <v>7572.89</v>
      </c>
      <c r="W37" s="6">
        <v>370</v>
      </c>
      <c r="X37" s="11" t="str">
        <f t="shared" si="5"/>
        <v/>
      </c>
      <c r="Y37" s="11" t="str">
        <f t="shared" si="5"/>
        <v/>
      </c>
      <c r="Z37" s="11" t="str">
        <f t="shared" si="6"/>
        <v/>
      </c>
      <c r="AA37" s="11" t="str">
        <f t="shared" si="6"/>
        <v/>
      </c>
      <c r="AB37" s="11" t="str">
        <f t="shared" si="6"/>
        <v/>
      </c>
      <c r="AC37" s="11" t="str">
        <f t="shared" si="6"/>
        <v/>
      </c>
      <c r="AD37" s="11" t="str">
        <f t="shared" si="6"/>
        <v/>
      </c>
      <c r="AE37" s="11" t="str">
        <f t="shared" si="6"/>
        <v/>
      </c>
      <c r="AF37" s="11" t="str">
        <f t="shared" si="6"/>
        <v/>
      </c>
      <c r="AG37" s="11" t="str">
        <f t="shared" si="6"/>
        <v/>
      </c>
      <c r="AH37" s="11" t="str">
        <f t="shared" si="6"/>
        <v/>
      </c>
      <c r="AI37" s="11" t="str">
        <f t="shared" si="6"/>
        <v/>
      </c>
      <c r="AJ37" s="11" t="str">
        <f t="shared" si="6"/>
        <v/>
      </c>
      <c r="AK37" s="11" t="str">
        <f t="shared" si="6"/>
        <v/>
      </c>
      <c r="AL37" s="11" t="str">
        <f t="shared" si="6"/>
        <v/>
      </c>
      <c r="AM37" s="11" t="str">
        <f t="shared" si="6"/>
        <v/>
      </c>
      <c r="AN37" s="11" t="str">
        <f t="shared" si="6"/>
        <v/>
      </c>
      <c r="AO37" s="11" t="str">
        <f t="shared" si="6"/>
        <v/>
      </c>
      <c r="AP37" s="11" t="str">
        <f t="shared" si="6"/>
        <v/>
      </c>
    </row>
    <row r="38" spans="1:42" ht="12.75" customHeight="1" x14ac:dyDescent="0.2">
      <c r="A38" t="s">
        <v>916</v>
      </c>
      <c r="B38" t="s">
        <v>917</v>
      </c>
      <c r="C38" t="s">
        <v>918</v>
      </c>
      <c r="E38" s="1">
        <v>13600</v>
      </c>
      <c r="F38" s="1">
        <v>0</v>
      </c>
      <c r="G38" s="1">
        <v>0</v>
      </c>
      <c r="H38" s="1">
        <v>13600</v>
      </c>
      <c r="I38" t="s">
        <v>24</v>
      </c>
      <c r="J38" t="s">
        <v>35</v>
      </c>
      <c r="K38" s="1">
        <v>13600</v>
      </c>
      <c r="L38" s="1">
        <v>0</v>
      </c>
      <c r="M38" s="1">
        <v>100</v>
      </c>
      <c r="N38" s="1">
        <v>0</v>
      </c>
      <c r="O38" s="1">
        <v>4533.34</v>
      </c>
      <c r="P38" s="1">
        <v>13600</v>
      </c>
      <c r="Q38" s="1">
        <v>4533.34</v>
      </c>
      <c r="R38" s="1">
        <v>1942.8600000000001</v>
      </c>
      <c r="S38" s="1">
        <v>0</v>
      </c>
      <c r="T38" s="1">
        <v>0</v>
      </c>
      <c r="U38" s="1">
        <v>6476.2</v>
      </c>
      <c r="V38" s="1">
        <v>7123.8</v>
      </c>
      <c r="W38" s="6">
        <v>113</v>
      </c>
      <c r="X38" s="11" t="str">
        <f t="shared" si="5"/>
        <v/>
      </c>
      <c r="Y38" s="11" t="str">
        <f t="shared" si="5"/>
        <v/>
      </c>
      <c r="Z38" s="11">
        <f t="shared" si="6"/>
        <v>1942.8600000000001</v>
      </c>
      <c r="AA38" s="11" t="str">
        <f t="shared" si="6"/>
        <v/>
      </c>
      <c r="AB38" s="11" t="str">
        <f t="shared" si="6"/>
        <v/>
      </c>
      <c r="AC38" s="11" t="str">
        <f t="shared" si="6"/>
        <v/>
      </c>
      <c r="AD38" s="11" t="str">
        <f t="shared" si="6"/>
        <v/>
      </c>
      <c r="AE38" s="11" t="str">
        <f t="shared" si="6"/>
        <v/>
      </c>
      <c r="AF38" s="11" t="str">
        <f t="shared" si="6"/>
        <v/>
      </c>
      <c r="AG38" s="11" t="str">
        <f t="shared" si="6"/>
        <v/>
      </c>
      <c r="AH38" s="11" t="str">
        <f t="shared" si="6"/>
        <v/>
      </c>
      <c r="AI38" s="11" t="str">
        <f t="shared" si="6"/>
        <v/>
      </c>
      <c r="AJ38" s="11" t="str">
        <f t="shared" si="6"/>
        <v/>
      </c>
      <c r="AK38" s="11" t="str">
        <f t="shared" si="6"/>
        <v/>
      </c>
      <c r="AL38" s="11" t="str">
        <f t="shared" si="6"/>
        <v/>
      </c>
      <c r="AM38" s="11" t="str">
        <f t="shared" si="6"/>
        <v/>
      </c>
      <c r="AN38" s="11" t="str">
        <f t="shared" si="6"/>
        <v/>
      </c>
      <c r="AO38" s="11" t="str">
        <f t="shared" si="6"/>
        <v/>
      </c>
      <c r="AP38" s="11" t="str">
        <f t="shared" si="6"/>
        <v/>
      </c>
    </row>
    <row r="39" spans="1:42" ht="12.75" customHeight="1" x14ac:dyDescent="0.2">
      <c r="A39" t="s">
        <v>527</v>
      </c>
      <c r="B39" t="s">
        <v>528</v>
      </c>
      <c r="C39" t="s">
        <v>529</v>
      </c>
      <c r="E39" s="1">
        <v>19321.91</v>
      </c>
      <c r="F39" s="1">
        <v>0</v>
      </c>
      <c r="G39" s="1">
        <v>0</v>
      </c>
      <c r="H39" s="1">
        <v>19321.91</v>
      </c>
      <c r="I39" t="s">
        <v>24</v>
      </c>
      <c r="J39" t="s">
        <v>518</v>
      </c>
      <c r="K39" s="1">
        <v>19321.91</v>
      </c>
      <c r="L39" s="1">
        <v>0</v>
      </c>
      <c r="M39" s="1">
        <v>100</v>
      </c>
      <c r="N39" s="1">
        <v>0</v>
      </c>
      <c r="O39" s="1">
        <v>11163.79</v>
      </c>
      <c r="P39" s="1">
        <v>19321.91</v>
      </c>
      <c r="Q39" s="1">
        <v>11163.79</v>
      </c>
      <c r="R39" s="1">
        <v>1305.31</v>
      </c>
      <c r="S39" s="1">
        <v>0</v>
      </c>
      <c r="T39" s="1">
        <v>0</v>
      </c>
      <c r="U39" s="1">
        <v>12469.1</v>
      </c>
      <c r="V39" s="1">
        <v>6852.81</v>
      </c>
      <c r="W39" s="10">
        <v>200</v>
      </c>
      <c r="X39" s="11" t="str">
        <f t="shared" si="5"/>
        <v/>
      </c>
      <c r="Y39" s="11" t="str">
        <f t="shared" si="5"/>
        <v/>
      </c>
      <c r="Z39" s="11" t="str">
        <f t="shared" si="6"/>
        <v/>
      </c>
      <c r="AA39" s="11" t="str">
        <f t="shared" si="6"/>
        <v/>
      </c>
      <c r="AB39" s="11" t="str">
        <f t="shared" si="6"/>
        <v/>
      </c>
      <c r="AC39" s="11" t="str">
        <f t="shared" si="6"/>
        <v/>
      </c>
      <c r="AD39" s="11" t="str">
        <f t="shared" si="6"/>
        <v/>
      </c>
      <c r="AE39" s="11" t="str">
        <f t="shared" si="6"/>
        <v/>
      </c>
      <c r="AF39" s="11" t="str">
        <f t="shared" si="6"/>
        <v/>
      </c>
      <c r="AG39" s="11" t="str">
        <f t="shared" si="6"/>
        <v/>
      </c>
      <c r="AH39" s="11" t="str">
        <f t="shared" si="6"/>
        <v/>
      </c>
      <c r="AI39" s="11" t="str">
        <f t="shared" si="6"/>
        <v/>
      </c>
      <c r="AJ39" s="11" t="str">
        <f t="shared" si="6"/>
        <v/>
      </c>
      <c r="AK39" s="11" t="str">
        <f t="shared" si="6"/>
        <v/>
      </c>
      <c r="AL39" s="11">
        <f t="shared" si="6"/>
        <v>1305.31</v>
      </c>
      <c r="AM39" s="11" t="str">
        <f t="shared" si="6"/>
        <v/>
      </c>
      <c r="AN39" s="11" t="str">
        <f t="shared" si="6"/>
        <v/>
      </c>
      <c r="AO39" s="11" t="str">
        <f t="shared" si="6"/>
        <v/>
      </c>
      <c r="AP39" s="11" t="str">
        <f t="shared" si="6"/>
        <v/>
      </c>
    </row>
    <row r="40" spans="1:42" ht="12.75" customHeight="1" x14ac:dyDescent="0.2">
      <c r="A40" t="s">
        <v>815</v>
      </c>
      <c r="B40" t="s">
        <v>816</v>
      </c>
      <c r="C40" t="s">
        <v>817</v>
      </c>
      <c r="E40" s="1">
        <v>13950</v>
      </c>
      <c r="F40" s="1">
        <v>0</v>
      </c>
      <c r="G40" s="1">
        <v>0</v>
      </c>
      <c r="H40" s="1">
        <v>13950</v>
      </c>
      <c r="I40" t="s">
        <v>24</v>
      </c>
      <c r="J40" t="s">
        <v>105</v>
      </c>
      <c r="K40" s="1">
        <v>13950</v>
      </c>
      <c r="L40" s="1">
        <v>0</v>
      </c>
      <c r="M40" s="1">
        <v>100</v>
      </c>
      <c r="N40" s="1">
        <v>0</v>
      </c>
      <c r="O40" s="1">
        <v>5696.25</v>
      </c>
      <c r="P40" s="1">
        <v>13950</v>
      </c>
      <c r="Q40" s="1">
        <v>5696.25</v>
      </c>
      <c r="R40" s="1">
        <v>1414.93</v>
      </c>
      <c r="S40" s="1">
        <v>0</v>
      </c>
      <c r="T40" s="1">
        <v>0</v>
      </c>
      <c r="U40" s="1">
        <v>7111.18</v>
      </c>
      <c r="V40" s="1">
        <v>6838.82</v>
      </c>
      <c r="W40" s="6">
        <v>111</v>
      </c>
      <c r="X40" s="11">
        <f t="shared" si="5"/>
        <v>1414.93</v>
      </c>
      <c r="Y40" s="11" t="str">
        <f t="shared" si="5"/>
        <v/>
      </c>
      <c r="Z40" s="11" t="str">
        <f t="shared" si="6"/>
        <v/>
      </c>
      <c r="AA40" s="11" t="str">
        <f t="shared" si="6"/>
        <v/>
      </c>
      <c r="AB40" s="11" t="str">
        <f t="shared" si="6"/>
        <v/>
      </c>
      <c r="AC40" s="11" t="str">
        <f t="shared" si="6"/>
        <v/>
      </c>
      <c r="AD40" s="11" t="str">
        <f t="shared" si="6"/>
        <v/>
      </c>
      <c r="AE40" s="11" t="str">
        <f t="shared" si="6"/>
        <v/>
      </c>
      <c r="AF40" s="11" t="str">
        <f t="shared" si="6"/>
        <v/>
      </c>
      <c r="AG40" s="11" t="str">
        <f t="shared" si="6"/>
        <v/>
      </c>
      <c r="AH40" s="11" t="str">
        <f t="shared" si="6"/>
        <v/>
      </c>
      <c r="AI40" s="11" t="str">
        <f t="shared" si="6"/>
        <v/>
      </c>
      <c r="AJ40" s="11" t="str">
        <f t="shared" si="6"/>
        <v/>
      </c>
      <c r="AK40" s="11" t="str">
        <f t="shared" si="6"/>
        <v/>
      </c>
      <c r="AL40" s="11" t="str">
        <f t="shared" si="6"/>
        <v/>
      </c>
      <c r="AM40" s="11" t="str">
        <f t="shared" si="6"/>
        <v/>
      </c>
      <c r="AN40" s="11" t="str">
        <f t="shared" si="6"/>
        <v/>
      </c>
      <c r="AO40" s="11" t="str">
        <f t="shared" si="6"/>
        <v/>
      </c>
      <c r="AP40" s="11" t="str">
        <f t="shared" si="6"/>
        <v/>
      </c>
    </row>
    <row r="41" spans="1:42" ht="12.75" customHeight="1" x14ac:dyDescent="0.2">
      <c r="A41" t="s">
        <v>515</v>
      </c>
      <c r="B41" t="s">
        <v>516</v>
      </c>
      <c r="C41" t="s">
        <v>517</v>
      </c>
      <c r="E41" s="1">
        <v>19797.11</v>
      </c>
      <c r="F41" s="1">
        <v>0</v>
      </c>
      <c r="G41" s="1">
        <v>0</v>
      </c>
      <c r="H41" s="1">
        <v>19797.11</v>
      </c>
      <c r="I41" t="s">
        <v>24</v>
      </c>
      <c r="J41" t="s">
        <v>518</v>
      </c>
      <c r="K41" s="1">
        <v>19797.11</v>
      </c>
      <c r="L41" s="1">
        <v>0</v>
      </c>
      <c r="M41" s="1">
        <v>100</v>
      </c>
      <c r="N41" s="1">
        <v>0</v>
      </c>
      <c r="O41" s="1">
        <v>11658.32</v>
      </c>
      <c r="P41" s="1">
        <v>19797.11</v>
      </c>
      <c r="Q41" s="1">
        <v>11658.32</v>
      </c>
      <c r="R41" s="1">
        <v>1337.89</v>
      </c>
      <c r="S41" s="1">
        <v>0</v>
      </c>
      <c r="T41" s="1">
        <v>0</v>
      </c>
      <c r="U41" s="1">
        <v>12996.210000000001</v>
      </c>
      <c r="V41" s="1">
        <v>6800.9000000000005</v>
      </c>
      <c r="W41" s="10">
        <v>200</v>
      </c>
      <c r="X41" s="11" t="str">
        <f t="shared" si="5"/>
        <v/>
      </c>
      <c r="Y41" s="11" t="str">
        <f t="shared" si="5"/>
        <v/>
      </c>
      <c r="Z41" s="11" t="str">
        <f t="shared" si="6"/>
        <v/>
      </c>
      <c r="AA41" s="11" t="str">
        <f t="shared" si="6"/>
        <v/>
      </c>
      <c r="AB41" s="11" t="str">
        <f t="shared" si="6"/>
        <v/>
      </c>
      <c r="AC41" s="11" t="str">
        <f t="shared" si="6"/>
        <v/>
      </c>
      <c r="AD41" s="11" t="str">
        <f t="shared" si="6"/>
        <v/>
      </c>
      <c r="AE41" s="11" t="str">
        <f t="shared" si="6"/>
        <v/>
      </c>
      <c r="AF41" s="11" t="str">
        <f t="shared" si="6"/>
        <v/>
      </c>
      <c r="AG41" s="11" t="str">
        <f t="shared" si="6"/>
        <v/>
      </c>
      <c r="AH41" s="11" t="str">
        <f t="shared" si="6"/>
        <v/>
      </c>
      <c r="AI41" s="11" t="str">
        <f t="shared" si="6"/>
        <v/>
      </c>
      <c r="AJ41" s="11" t="str">
        <f t="shared" si="6"/>
        <v/>
      </c>
      <c r="AK41" s="11" t="str">
        <f t="shared" si="6"/>
        <v/>
      </c>
      <c r="AL41" s="11">
        <f t="shared" si="6"/>
        <v>1337.89</v>
      </c>
      <c r="AM41" s="11" t="str">
        <f t="shared" si="6"/>
        <v/>
      </c>
      <c r="AN41" s="11" t="str">
        <f t="shared" si="6"/>
        <v/>
      </c>
      <c r="AO41" s="11" t="str">
        <f t="shared" si="6"/>
        <v/>
      </c>
      <c r="AP41" s="11" t="str">
        <f t="shared" si="6"/>
        <v/>
      </c>
    </row>
    <row r="42" spans="1:42" ht="12.75" customHeight="1" x14ac:dyDescent="0.2">
      <c r="A42" t="s">
        <v>1054</v>
      </c>
      <c r="B42" t="s">
        <v>1055</v>
      </c>
      <c r="C42" t="s">
        <v>1056</v>
      </c>
      <c r="E42" s="1">
        <v>10625</v>
      </c>
      <c r="F42" s="1">
        <v>0</v>
      </c>
      <c r="G42" s="1">
        <v>0</v>
      </c>
      <c r="H42" s="1">
        <v>10625</v>
      </c>
      <c r="I42" t="s">
        <v>24</v>
      </c>
      <c r="J42" t="s">
        <v>238</v>
      </c>
      <c r="K42" s="1">
        <v>10625</v>
      </c>
      <c r="L42" s="1">
        <v>0</v>
      </c>
      <c r="M42" s="1">
        <v>100</v>
      </c>
      <c r="N42" s="1">
        <v>0</v>
      </c>
      <c r="O42" s="1">
        <v>885.42000000000007</v>
      </c>
      <c r="P42" s="1">
        <v>10625</v>
      </c>
      <c r="Q42" s="1">
        <v>885.42000000000007</v>
      </c>
      <c r="R42" s="1">
        <v>3541.67</v>
      </c>
      <c r="S42" s="1">
        <v>0</v>
      </c>
      <c r="T42" s="1">
        <v>0</v>
      </c>
      <c r="U42" s="1">
        <v>4427.09</v>
      </c>
      <c r="V42" s="1">
        <v>6197.91</v>
      </c>
      <c r="W42" s="6">
        <v>501</v>
      </c>
      <c r="X42" s="11" t="str">
        <f t="shared" ref="X42:Y61" si="7">IF($W42=X$1,$R42,"")</f>
        <v/>
      </c>
      <c r="Y42" s="11" t="str">
        <f t="shared" si="7"/>
        <v/>
      </c>
      <c r="Z42" s="11" t="str">
        <f t="shared" si="6"/>
        <v/>
      </c>
      <c r="AA42" s="11" t="str">
        <f t="shared" si="6"/>
        <v/>
      </c>
      <c r="AB42" s="11" t="str">
        <f t="shared" si="6"/>
        <v/>
      </c>
      <c r="AC42" s="11" t="str">
        <f t="shared" si="6"/>
        <v/>
      </c>
      <c r="AD42" s="11" t="str">
        <f t="shared" si="6"/>
        <v/>
      </c>
      <c r="AE42" s="11" t="str">
        <f t="shared" si="6"/>
        <v/>
      </c>
      <c r="AF42" s="11" t="str">
        <f t="shared" si="6"/>
        <v/>
      </c>
      <c r="AG42" s="11" t="str">
        <f t="shared" si="6"/>
        <v/>
      </c>
      <c r="AH42" s="11" t="str">
        <f t="shared" si="6"/>
        <v/>
      </c>
      <c r="AI42" s="11" t="str">
        <f t="shared" si="6"/>
        <v/>
      </c>
      <c r="AJ42" s="11" t="str">
        <f t="shared" si="6"/>
        <v/>
      </c>
      <c r="AK42" s="11" t="str">
        <f t="shared" si="6"/>
        <v/>
      </c>
      <c r="AL42" s="11" t="str">
        <f t="shared" si="6"/>
        <v/>
      </c>
      <c r="AM42" s="11" t="str">
        <f t="shared" si="6"/>
        <v/>
      </c>
      <c r="AN42" s="11" t="str">
        <f t="shared" si="6"/>
        <v/>
      </c>
      <c r="AO42" s="11">
        <f t="shared" si="6"/>
        <v>3541.67</v>
      </c>
      <c r="AP42" s="11" t="str">
        <f t="shared" si="6"/>
        <v/>
      </c>
    </row>
    <row r="43" spans="1:42" ht="12.75" customHeight="1" x14ac:dyDescent="0.2">
      <c r="A43" t="s">
        <v>929</v>
      </c>
      <c r="B43" t="s">
        <v>930</v>
      </c>
      <c r="C43" t="s">
        <v>931</v>
      </c>
      <c r="E43" s="1">
        <v>9141.64</v>
      </c>
      <c r="F43" s="1">
        <v>0</v>
      </c>
      <c r="G43" s="1">
        <v>0</v>
      </c>
      <c r="H43" s="1">
        <v>9141.64</v>
      </c>
      <c r="I43" t="s">
        <v>24</v>
      </c>
      <c r="J43" t="s">
        <v>35</v>
      </c>
      <c r="K43" s="1">
        <v>9141.64</v>
      </c>
      <c r="L43" s="1">
        <v>0</v>
      </c>
      <c r="M43" s="1">
        <v>100</v>
      </c>
      <c r="N43" s="1">
        <v>0</v>
      </c>
      <c r="O43" s="1">
        <v>1741.27</v>
      </c>
      <c r="P43" s="1">
        <v>9141.64</v>
      </c>
      <c r="Q43" s="1">
        <v>1741.27</v>
      </c>
      <c r="R43" s="1">
        <v>1305.95</v>
      </c>
      <c r="S43" s="1">
        <v>0</v>
      </c>
      <c r="T43" s="1">
        <v>0</v>
      </c>
      <c r="U43" s="1">
        <v>3047.2200000000003</v>
      </c>
      <c r="V43" s="1">
        <v>6094.42</v>
      </c>
      <c r="W43" s="6">
        <v>300</v>
      </c>
      <c r="X43" s="11" t="str">
        <f t="shared" si="7"/>
        <v/>
      </c>
      <c r="Y43" s="11" t="str">
        <f t="shared" si="7"/>
        <v/>
      </c>
      <c r="Z43" s="11" t="str">
        <f t="shared" si="6"/>
        <v/>
      </c>
      <c r="AA43" s="11" t="str">
        <f t="shared" si="6"/>
        <v/>
      </c>
      <c r="AB43" s="11" t="str">
        <f t="shared" si="6"/>
        <v/>
      </c>
      <c r="AC43" s="11" t="str">
        <f t="shared" si="6"/>
        <v/>
      </c>
      <c r="AD43" s="11" t="str">
        <f t="shared" si="6"/>
        <v/>
      </c>
      <c r="AE43" s="11" t="str">
        <f t="shared" si="6"/>
        <v/>
      </c>
      <c r="AF43" s="11" t="str">
        <f t="shared" si="6"/>
        <v/>
      </c>
      <c r="AG43" s="11" t="str">
        <f t="shared" si="6"/>
        <v/>
      </c>
      <c r="AH43" s="11" t="str">
        <f t="shared" si="6"/>
        <v/>
      </c>
      <c r="AI43" s="11" t="str">
        <f t="shared" si="6"/>
        <v/>
      </c>
      <c r="AJ43" s="11" t="str">
        <f t="shared" si="6"/>
        <v/>
      </c>
      <c r="AK43" s="11" t="str">
        <f t="shared" si="6"/>
        <v/>
      </c>
      <c r="AL43" s="11" t="str">
        <f t="shared" si="6"/>
        <v/>
      </c>
      <c r="AM43" s="11">
        <f t="shared" si="6"/>
        <v>1305.95</v>
      </c>
      <c r="AN43" s="11" t="str">
        <f t="shared" si="6"/>
        <v/>
      </c>
      <c r="AO43" s="11" t="str">
        <f t="shared" si="6"/>
        <v/>
      </c>
      <c r="AP43" s="11" t="str">
        <f t="shared" si="6"/>
        <v/>
      </c>
    </row>
    <row r="44" spans="1:42" ht="12.75" customHeight="1" x14ac:dyDescent="0.2">
      <c r="A44" t="s">
        <v>972</v>
      </c>
      <c r="B44" t="s">
        <v>973</v>
      </c>
      <c r="C44" t="s">
        <v>963</v>
      </c>
      <c r="E44" s="1">
        <v>8609.85</v>
      </c>
      <c r="F44" s="1">
        <v>0</v>
      </c>
      <c r="G44" s="1">
        <v>0</v>
      </c>
      <c r="H44" s="1">
        <v>8609.85</v>
      </c>
      <c r="I44" t="s">
        <v>24</v>
      </c>
      <c r="J44" t="s">
        <v>35</v>
      </c>
      <c r="K44" s="1">
        <v>8609.85</v>
      </c>
      <c r="L44" s="1">
        <v>0</v>
      </c>
      <c r="M44" s="1">
        <v>100</v>
      </c>
      <c r="N44" s="1">
        <v>0</v>
      </c>
      <c r="O44" s="1">
        <v>1639.97</v>
      </c>
      <c r="P44" s="1">
        <v>8609.85</v>
      </c>
      <c r="Q44" s="1">
        <v>1639.97</v>
      </c>
      <c r="R44" s="1">
        <v>1248.3399999999999</v>
      </c>
      <c r="S44" s="1">
        <v>0</v>
      </c>
      <c r="T44" s="1">
        <v>0</v>
      </c>
      <c r="U44" s="1">
        <v>2888.31</v>
      </c>
      <c r="V44" s="1">
        <v>5721.54</v>
      </c>
      <c r="W44" s="6">
        <v>370</v>
      </c>
      <c r="X44" s="11" t="str">
        <f t="shared" si="7"/>
        <v/>
      </c>
      <c r="Y44" s="11" t="str">
        <f t="shared" si="7"/>
        <v/>
      </c>
      <c r="Z44" s="11" t="str">
        <f t="shared" si="6"/>
        <v/>
      </c>
      <c r="AA44" s="11" t="str">
        <f t="shared" si="6"/>
        <v/>
      </c>
      <c r="AB44" s="11" t="str">
        <f t="shared" si="6"/>
        <v/>
      </c>
      <c r="AC44" s="11" t="str">
        <f t="shared" si="6"/>
        <v/>
      </c>
      <c r="AD44" s="11" t="str">
        <f t="shared" si="6"/>
        <v/>
      </c>
      <c r="AE44" s="11" t="str">
        <f t="shared" si="6"/>
        <v/>
      </c>
      <c r="AF44" s="11" t="str">
        <f t="shared" si="6"/>
        <v/>
      </c>
      <c r="AG44" s="11" t="str">
        <f t="shared" si="6"/>
        <v/>
      </c>
      <c r="AH44" s="11" t="str">
        <f t="shared" si="6"/>
        <v/>
      </c>
      <c r="AI44" s="11" t="str">
        <f t="shared" si="6"/>
        <v/>
      </c>
      <c r="AJ44" s="11" t="str">
        <f t="shared" si="6"/>
        <v/>
      </c>
      <c r="AK44" s="11" t="str">
        <f t="shared" si="6"/>
        <v/>
      </c>
      <c r="AL44" s="11" t="str">
        <f t="shared" si="6"/>
        <v/>
      </c>
      <c r="AM44" s="11" t="str">
        <f t="shared" si="6"/>
        <v/>
      </c>
      <c r="AN44" s="11" t="str">
        <f t="shared" si="6"/>
        <v/>
      </c>
      <c r="AO44" s="11" t="str">
        <f t="shared" si="6"/>
        <v/>
      </c>
      <c r="AP44" s="11" t="str">
        <f t="shared" si="6"/>
        <v/>
      </c>
    </row>
    <row r="45" spans="1:42" ht="12.75" customHeight="1" x14ac:dyDescent="0.2">
      <c r="A45" t="s">
        <v>994</v>
      </c>
      <c r="B45" t="s">
        <v>995</v>
      </c>
      <c r="C45" t="s">
        <v>996</v>
      </c>
      <c r="E45" s="1">
        <v>7856</v>
      </c>
      <c r="F45" s="1">
        <v>0</v>
      </c>
      <c r="G45" s="1">
        <v>0</v>
      </c>
      <c r="H45" s="1">
        <v>7856</v>
      </c>
      <c r="I45" t="s">
        <v>24</v>
      </c>
      <c r="J45" t="s">
        <v>35</v>
      </c>
      <c r="K45" s="1">
        <v>7856</v>
      </c>
      <c r="L45" s="1">
        <v>0</v>
      </c>
      <c r="M45" s="1">
        <v>100</v>
      </c>
      <c r="N45" s="1">
        <v>0</v>
      </c>
      <c r="O45" s="1">
        <v>1135.81</v>
      </c>
      <c r="P45" s="1">
        <v>7856</v>
      </c>
      <c r="Q45" s="1">
        <v>1135.81</v>
      </c>
      <c r="R45" s="1">
        <v>1135.81</v>
      </c>
      <c r="S45" s="1">
        <v>0</v>
      </c>
      <c r="T45" s="1">
        <v>0</v>
      </c>
      <c r="U45" s="1">
        <v>2271.62</v>
      </c>
      <c r="V45" s="1">
        <v>5584.38</v>
      </c>
      <c r="W45" s="6">
        <v>370</v>
      </c>
      <c r="X45" s="11" t="str">
        <f t="shared" si="7"/>
        <v/>
      </c>
      <c r="Y45" s="11" t="str">
        <f t="shared" si="7"/>
        <v/>
      </c>
      <c r="Z45" s="11" t="str">
        <f t="shared" si="6"/>
        <v/>
      </c>
      <c r="AA45" s="11" t="str">
        <f t="shared" si="6"/>
        <v/>
      </c>
      <c r="AB45" s="11" t="str">
        <f t="shared" si="6"/>
        <v/>
      </c>
      <c r="AC45" s="11" t="str">
        <f t="shared" si="6"/>
        <v/>
      </c>
      <c r="AD45" s="11" t="str">
        <f t="shared" si="6"/>
        <v/>
      </c>
      <c r="AE45" s="11" t="str">
        <f t="shared" si="6"/>
        <v/>
      </c>
      <c r="AF45" s="11" t="str">
        <f t="shared" si="6"/>
        <v/>
      </c>
      <c r="AG45" s="11" t="str">
        <f t="shared" si="6"/>
        <v/>
      </c>
      <c r="AH45" s="11" t="str">
        <f t="shared" si="6"/>
        <v/>
      </c>
      <c r="AI45" s="11" t="str">
        <f t="shared" si="6"/>
        <v/>
      </c>
      <c r="AJ45" s="11" t="str">
        <f t="shared" si="6"/>
        <v/>
      </c>
      <c r="AK45" s="11" t="str">
        <f t="shared" si="6"/>
        <v/>
      </c>
      <c r="AL45" s="11" t="str">
        <f t="shared" si="6"/>
        <v/>
      </c>
      <c r="AM45" s="11" t="str">
        <f t="shared" si="6"/>
        <v/>
      </c>
      <c r="AN45" s="11" t="str">
        <f t="shared" si="6"/>
        <v/>
      </c>
      <c r="AO45" s="11" t="str">
        <f t="shared" si="6"/>
        <v/>
      </c>
      <c r="AP45" s="11" t="str">
        <f t="shared" si="6"/>
        <v/>
      </c>
    </row>
    <row r="46" spans="1:42" x14ac:dyDescent="0.2">
      <c r="A46" t="s">
        <v>938</v>
      </c>
      <c r="B46" t="s">
        <v>939</v>
      </c>
      <c r="C46" t="s">
        <v>940</v>
      </c>
      <c r="E46" s="1">
        <v>7772.5</v>
      </c>
      <c r="F46" s="1">
        <v>0</v>
      </c>
      <c r="G46" s="1">
        <v>0</v>
      </c>
      <c r="H46" s="1">
        <v>7772.5</v>
      </c>
      <c r="I46" t="s">
        <v>24</v>
      </c>
      <c r="J46" t="s">
        <v>35</v>
      </c>
      <c r="K46" s="1">
        <v>7772.5</v>
      </c>
      <c r="L46" s="1">
        <v>0</v>
      </c>
      <c r="M46" s="1">
        <v>100</v>
      </c>
      <c r="N46" s="1">
        <v>0</v>
      </c>
      <c r="O46" s="1">
        <v>1387.95</v>
      </c>
      <c r="P46" s="1">
        <v>7772.5</v>
      </c>
      <c r="Q46" s="1">
        <v>1387.95</v>
      </c>
      <c r="R46" s="1">
        <v>1126.69</v>
      </c>
      <c r="S46" s="1">
        <v>0</v>
      </c>
      <c r="T46" s="1">
        <v>0</v>
      </c>
      <c r="U46" s="1">
        <v>2514.64</v>
      </c>
      <c r="V46" s="1">
        <v>5257.86</v>
      </c>
      <c r="W46" s="6">
        <v>280</v>
      </c>
      <c r="X46" s="11" t="str">
        <f t="shared" si="7"/>
        <v/>
      </c>
      <c r="Y46" s="11" t="str">
        <f t="shared" si="7"/>
        <v/>
      </c>
      <c r="Z46" s="11" t="str">
        <f t="shared" si="6"/>
        <v/>
      </c>
      <c r="AA46" s="11" t="str">
        <f t="shared" ref="Z46:AP60" si="8">IF($W46=AA$1,$R46,"")</f>
        <v/>
      </c>
      <c r="AB46" s="11" t="str">
        <f t="shared" si="8"/>
        <v/>
      </c>
      <c r="AC46" s="11">
        <f t="shared" si="8"/>
        <v>1126.69</v>
      </c>
      <c r="AD46" s="11" t="str">
        <f t="shared" si="8"/>
        <v/>
      </c>
      <c r="AE46" s="11" t="str">
        <f t="shared" si="8"/>
        <v/>
      </c>
      <c r="AF46" s="11" t="str">
        <f t="shared" si="8"/>
        <v/>
      </c>
      <c r="AG46" s="11" t="str">
        <f t="shared" si="8"/>
        <v/>
      </c>
      <c r="AH46" s="11" t="str">
        <f t="shared" si="8"/>
        <v/>
      </c>
      <c r="AI46" s="11" t="str">
        <f t="shared" si="8"/>
        <v/>
      </c>
      <c r="AJ46" s="11" t="str">
        <f t="shared" si="8"/>
        <v/>
      </c>
      <c r="AK46" s="11" t="str">
        <f t="shared" si="8"/>
        <v/>
      </c>
      <c r="AL46" s="11" t="str">
        <f t="shared" si="8"/>
        <v/>
      </c>
      <c r="AM46" s="11" t="str">
        <f t="shared" si="8"/>
        <v/>
      </c>
      <c r="AN46" s="11" t="str">
        <f t="shared" si="8"/>
        <v/>
      </c>
      <c r="AO46" s="11" t="str">
        <f t="shared" si="8"/>
        <v/>
      </c>
      <c r="AP46" s="11" t="str">
        <f t="shared" si="8"/>
        <v/>
      </c>
    </row>
    <row r="47" spans="1:42" x14ac:dyDescent="0.2">
      <c r="A47" t="s">
        <v>1052</v>
      </c>
      <c r="B47" t="s">
        <v>1053</v>
      </c>
      <c r="C47" t="s">
        <v>1033</v>
      </c>
      <c r="E47" s="1">
        <v>5763.52</v>
      </c>
      <c r="F47" s="1">
        <v>0</v>
      </c>
      <c r="G47" s="1">
        <v>0</v>
      </c>
      <c r="H47" s="1">
        <v>5763.52</v>
      </c>
      <c r="I47" t="s">
        <v>24</v>
      </c>
      <c r="J47" t="s">
        <v>518</v>
      </c>
      <c r="K47" s="1">
        <v>5763.52</v>
      </c>
      <c r="L47" s="1">
        <v>0</v>
      </c>
      <c r="M47" s="1">
        <v>100</v>
      </c>
      <c r="N47" s="1">
        <v>0</v>
      </c>
      <c r="O47" s="1">
        <v>352.22</v>
      </c>
      <c r="P47" s="1">
        <v>5763.52</v>
      </c>
      <c r="Q47" s="1">
        <v>352.22</v>
      </c>
      <c r="R47" s="1">
        <v>384.23</v>
      </c>
      <c r="S47" s="1">
        <v>0</v>
      </c>
      <c r="T47" s="1">
        <v>0</v>
      </c>
      <c r="U47" s="1">
        <v>736.45</v>
      </c>
      <c r="V47" s="1">
        <v>5027.07</v>
      </c>
      <c r="W47" s="6">
        <v>200</v>
      </c>
      <c r="X47" s="11" t="str">
        <f t="shared" si="7"/>
        <v/>
      </c>
      <c r="Y47" s="11" t="str">
        <f t="shared" si="7"/>
        <v/>
      </c>
      <c r="Z47" s="11" t="str">
        <f t="shared" si="8"/>
        <v/>
      </c>
      <c r="AA47" s="11" t="str">
        <f t="shared" si="8"/>
        <v/>
      </c>
      <c r="AB47" s="11" t="str">
        <f t="shared" si="8"/>
        <v/>
      </c>
      <c r="AC47" s="11" t="str">
        <f t="shared" si="8"/>
        <v/>
      </c>
      <c r="AD47" s="11" t="str">
        <f t="shared" si="8"/>
        <v/>
      </c>
      <c r="AE47" s="11" t="str">
        <f t="shared" si="8"/>
        <v/>
      </c>
      <c r="AF47" s="11" t="str">
        <f t="shared" si="8"/>
        <v/>
      </c>
      <c r="AG47" s="11" t="str">
        <f t="shared" si="8"/>
        <v/>
      </c>
      <c r="AH47" s="11" t="str">
        <f t="shared" si="8"/>
        <v/>
      </c>
      <c r="AI47" s="11" t="str">
        <f t="shared" si="8"/>
        <v/>
      </c>
      <c r="AJ47" s="11" t="str">
        <f t="shared" si="8"/>
        <v/>
      </c>
      <c r="AK47" s="11" t="str">
        <f t="shared" si="8"/>
        <v/>
      </c>
      <c r="AL47" s="11">
        <f t="shared" si="8"/>
        <v>384.23</v>
      </c>
      <c r="AM47" s="11" t="str">
        <f t="shared" si="8"/>
        <v/>
      </c>
      <c r="AN47" s="11" t="str">
        <f t="shared" si="8"/>
        <v/>
      </c>
      <c r="AO47" s="11" t="str">
        <f t="shared" si="8"/>
        <v/>
      </c>
      <c r="AP47" s="11" t="str">
        <f t="shared" si="8"/>
        <v/>
      </c>
    </row>
    <row r="48" spans="1:42" x14ac:dyDescent="0.2">
      <c r="A48" t="s">
        <v>826</v>
      </c>
      <c r="B48" t="s">
        <v>827</v>
      </c>
      <c r="C48" t="s">
        <v>828</v>
      </c>
      <c r="E48" s="1">
        <v>9500</v>
      </c>
      <c r="F48" s="1">
        <v>0</v>
      </c>
      <c r="G48" s="1">
        <v>0</v>
      </c>
      <c r="H48" s="1">
        <v>9500</v>
      </c>
      <c r="I48" t="s">
        <v>24</v>
      </c>
      <c r="J48" t="s">
        <v>105</v>
      </c>
      <c r="K48" s="1">
        <v>9500</v>
      </c>
      <c r="L48" s="1">
        <v>0</v>
      </c>
      <c r="M48" s="1">
        <v>100</v>
      </c>
      <c r="N48" s="1">
        <v>0</v>
      </c>
      <c r="O48" s="1">
        <v>3641.67</v>
      </c>
      <c r="P48" s="1">
        <v>9500</v>
      </c>
      <c r="Q48" s="1">
        <v>3641.67</v>
      </c>
      <c r="R48" s="1">
        <v>963.01</v>
      </c>
      <c r="S48" s="1">
        <v>0</v>
      </c>
      <c r="T48" s="1">
        <v>0</v>
      </c>
      <c r="U48" s="1">
        <v>4604.68</v>
      </c>
      <c r="V48" s="1">
        <v>4895.32</v>
      </c>
      <c r="W48" s="6">
        <v>111</v>
      </c>
      <c r="X48" s="11">
        <f t="shared" si="7"/>
        <v>963.01</v>
      </c>
      <c r="Y48" s="11" t="str">
        <f t="shared" si="7"/>
        <v/>
      </c>
      <c r="Z48" s="11" t="str">
        <f t="shared" si="8"/>
        <v/>
      </c>
      <c r="AA48" s="11" t="str">
        <f t="shared" si="8"/>
        <v/>
      </c>
      <c r="AB48" s="11" t="str">
        <f t="shared" si="8"/>
        <v/>
      </c>
      <c r="AC48" s="11" t="str">
        <f t="shared" si="8"/>
        <v/>
      </c>
      <c r="AD48" s="11" t="str">
        <f t="shared" si="8"/>
        <v/>
      </c>
      <c r="AE48" s="11" t="str">
        <f t="shared" si="8"/>
        <v/>
      </c>
      <c r="AF48" s="11" t="str">
        <f t="shared" si="8"/>
        <v/>
      </c>
      <c r="AG48" s="11" t="str">
        <f t="shared" si="8"/>
        <v/>
      </c>
      <c r="AH48" s="11" t="str">
        <f t="shared" si="8"/>
        <v/>
      </c>
      <c r="AI48" s="11" t="str">
        <f t="shared" si="8"/>
        <v/>
      </c>
      <c r="AJ48" s="11" t="str">
        <f t="shared" si="8"/>
        <v/>
      </c>
      <c r="AK48" s="11" t="str">
        <f t="shared" si="8"/>
        <v/>
      </c>
      <c r="AL48" s="11" t="str">
        <f t="shared" si="8"/>
        <v/>
      </c>
      <c r="AM48" s="11" t="str">
        <f t="shared" si="8"/>
        <v/>
      </c>
      <c r="AN48" s="11" t="str">
        <f t="shared" si="8"/>
        <v/>
      </c>
      <c r="AO48" s="11" t="str">
        <f t="shared" si="8"/>
        <v/>
      </c>
      <c r="AP48" s="11" t="str">
        <f t="shared" si="8"/>
        <v/>
      </c>
    </row>
    <row r="49" spans="1:42" x14ac:dyDescent="0.2">
      <c r="A49" t="s">
        <v>1017</v>
      </c>
      <c r="B49" t="s">
        <v>1018</v>
      </c>
      <c r="C49" t="s">
        <v>1019</v>
      </c>
      <c r="E49" s="1">
        <v>6830.22</v>
      </c>
      <c r="F49" s="1">
        <v>0</v>
      </c>
      <c r="G49" s="1">
        <v>0</v>
      </c>
      <c r="H49" s="1">
        <v>6830.22</v>
      </c>
      <c r="I49" t="s">
        <v>24</v>
      </c>
      <c r="J49" t="s">
        <v>35</v>
      </c>
      <c r="K49" s="1">
        <v>6830.22</v>
      </c>
      <c r="L49" s="1">
        <v>0</v>
      </c>
      <c r="M49" s="1">
        <v>100</v>
      </c>
      <c r="N49" s="1">
        <v>0</v>
      </c>
      <c r="O49" s="1">
        <v>975.75</v>
      </c>
      <c r="P49" s="1">
        <v>6830.22</v>
      </c>
      <c r="Q49" s="1">
        <v>975.75</v>
      </c>
      <c r="R49" s="1">
        <v>975.75</v>
      </c>
      <c r="S49" s="1">
        <v>0</v>
      </c>
      <c r="T49" s="1">
        <v>0</v>
      </c>
      <c r="U49" s="1">
        <v>1951.5</v>
      </c>
      <c r="V49" s="1">
        <v>4878.72</v>
      </c>
      <c r="W49" s="6">
        <v>322</v>
      </c>
      <c r="X49" s="11" t="str">
        <f t="shared" si="7"/>
        <v/>
      </c>
      <c r="Y49" s="11" t="str">
        <f t="shared" si="7"/>
        <v/>
      </c>
      <c r="Z49" s="11" t="str">
        <f t="shared" si="8"/>
        <v/>
      </c>
      <c r="AA49" s="11" t="str">
        <f t="shared" si="8"/>
        <v/>
      </c>
      <c r="AB49" s="11" t="str">
        <f t="shared" si="8"/>
        <v/>
      </c>
      <c r="AC49" s="11" t="str">
        <f t="shared" si="8"/>
        <v/>
      </c>
      <c r="AD49" s="11" t="str">
        <f t="shared" si="8"/>
        <v/>
      </c>
      <c r="AE49" s="11" t="str">
        <f t="shared" si="8"/>
        <v/>
      </c>
      <c r="AF49" s="11" t="str">
        <f t="shared" si="8"/>
        <v/>
      </c>
      <c r="AG49" s="11">
        <f t="shared" si="8"/>
        <v>975.75</v>
      </c>
      <c r="AH49" s="11" t="str">
        <f t="shared" si="8"/>
        <v/>
      </c>
      <c r="AI49" s="11" t="str">
        <f t="shared" si="8"/>
        <v/>
      </c>
      <c r="AJ49" s="11" t="str">
        <f t="shared" si="8"/>
        <v/>
      </c>
      <c r="AK49" s="11" t="str">
        <f t="shared" si="8"/>
        <v/>
      </c>
      <c r="AL49" s="11" t="str">
        <f t="shared" si="8"/>
        <v/>
      </c>
      <c r="AM49" s="11" t="str">
        <f t="shared" si="8"/>
        <v/>
      </c>
      <c r="AN49" s="11" t="str">
        <f t="shared" si="8"/>
        <v/>
      </c>
      <c r="AO49" s="11" t="str">
        <f t="shared" si="8"/>
        <v/>
      </c>
      <c r="AP49" s="11" t="str">
        <f t="shared" si="8"/>
        <v/>
      </c>
    </row>
    <row r="50" spans="1:42" x14ac:dyDescent="0.2">
      <c r="A50" t="s">
        <v>964</v>
      </c>
      <c r="B50" t="s">
        <v>965</v>
      </c>
      <c r="C50" t="s">
        <v>966</v>
      </c>
      <c r="E50" s="1">
        <v>7236.63</v>
      </c>
      <c r="F50" s="1">
        <v>0</v>
      </c>
      <c r="G50" s="1">
        <v>0</v>
      </c>
      <c r="H50" s="1">
        <v>7236.63</v>
      </c>
      <c r="I50" t="s">
        <v>24</v>
      </c>
      <c r="J50" t="s">
        <v>35</v>
      </c>
      <c r="K50" s="1">
        <v>7236.63</v>
      </c>
      <c r="L50" s="1">
        <v>0</v>
      </c>
      <c r="M50" s="1">
        <v>100</v>
      </c>
      <c r="N50" s="1">
        <v>0</v>
      </c>
      <c r="O50" s="1">
        <v>1378.4</v>
      </c>
      <c r="P50" s="1">
        <v>7236.63</v>
      </c>
      <c r="Q50" s="1">
        <v>1378.4</v>
      </c>
      <c r="R50" s="1">
        <v>1049.23</v>
      </c>
      <c r="S50" s="1">
        <v>0</v>
      </c>
      <c r="T50" s="1">
        <v>0</v>
      </c>
      <c r="U50" s="1">
        <v>2427.63</v>
      </c>
      <c r="V50" s="1">
        <v>4809</v>
      </c>
      <c r="W50" s="6">
        <v>112</v>
      </c>
      <c r="X50" s="11" t="str">
        <f t="shared" si="7"/>
        <v/>
      </c>
      <c r="Y50" s="11">
        <f t="shared" si="7"/>
        <v>1049.23</v>
      </c>
      <c r="Z50" s="11" t="str">
        <f t="shared" si="8"/>
        <v/>
      </c>
      <c r="AA50" s="11" t="str">
        <f t="shared" si="8"/>
        <v/>
      </c>
      <c r="AB50" s="11" t="str">
        <f t="shared" si="8"/>
        <v/>
      </c>
      <c r="AC50" s="11" t="str">
        <f t="shared" si="8"/>
        <v/>
      </c>
      <c r="AD50" s="11" t="str">
        <f t="shared" si="8"/>
        <v/>
      </c>
      <c r="AE50" s="11" t="str">
        <f t="shared" si="8"/>
        <v/>
      </c>
      <c r="AF50" s="11" t="str">
        <f t="shared" si="8"/>
        <v/>
      </c>
      <c r="AG50" s="11" t="str">
        <f t="shared" si="8"/>
        <v/>
      </c>
      <c r="AH50" s="11" t="str">
        <f t="shared" si="8"/>
        <v/>
      </c>
      <c r="AI50" s="11" t="str">
        <f t="shared" si="8"/>
        <v/>
      </c>
      <c r="AJ50" s="11" t="str">
        <f t="shared" si="8"/>
        <v/>
      </c>
      <c r="AK50" s="11" t="str">
        <f t="shared" si="8"/>
        <v/>
      </c>
      <c r="AL50" s="11" t="str">
        <f t="shared" si="8"/>
        <v/>
      </c>
      <c r="AM50" s="11" t="str">
        <f t="shared" si="8"/>
        <v/>
      </c>
      <c r="AN50" s="11" t="str">
        <f t="shared" si="8"/>
        <v/>
      </c>
      <c r="AO50" s="11" t="str">
        <f t="shared" si="8"/>
        <v/>
      </c>
      <c r="AP50" s="11" t="str">
        <f t="shared" si="8"/>
        <v/>
      </c>
    </row>
    <row r="51" spans="1:42" x14ac:dyDescent="0.2">
      <c r="A51" t="s">
        <v>884</v>
      </c>
      <c r="B51" t="s">
        <v>885</v>
      </c>
      <c r="C51" t="s">
        <v>886</v>
      </c>
      <c r="E51" s="1">
        <v>8350</v>
      </c>
      <c r="F51" s="1">
        <v>0</v>
      </c>
      <c r="G51" s="1">
        <v>0</v>
      </c>
      <c r="H51" s="1">
        <v>8350</v>
      </c>
      <c r="I51" t="s">
        <v>24</v>
      </c>
      <c r="J51" t="s">
        <v>35</v>
      </c>
      <c r="K51" s="1">
        <v>8350</v>
      </c>
      <c r="L51" s="1">
        <v>0</v>
      </c>
      <c r="M51" s="1">
        <v>100</v>
      </c>
      <c r="N51" s="1">
        <v>0</v>
      </c>
      <c r="O51" s="1">
        <v>3379.77</v>
      </c>
      <c r="P51" s="1">
        <v>8350</v>
      </c>
      <c r="Q51" s="1">
        <v>3379.77</v>
      </c>
      <c r="R51" s="1">
        <v>1192.8600000000001</v>
      </c>
      <c r="S51" s="1">
        <v>0</v>
      </c>
      <c r="T51" s="1">
        <v>0</v>
      </c>
      <c r="U51" s="1">
        <v>4572.63</v>
      </c>
      <c r="V51" s="1">
        <v>3777.37</v>
      </c>
      <c r="W51" s="6">
        <v>180</v>
      </c>
      <c r="X51" s="11" t="str">
        <f t="shared" si="7"/>
        <v/>
      </c>
      <c r="Y51" s="11" t="str">
        <f t="shared" si="7"/>
        <v/>
      </c>
      <c r="Z51" s="11" t="str">
        <f t="shared" si="8"/>
        <v/>
      </c>
      <c r="AA51" s="11">
        <f t="shared" si="8"/>
        <v>1192.8600000000001</v>
      </c>
      <c r="AB51" s="11" t="str">
        <f t="shared" si="8"/>
        <v/>
      </c>
      <c r="AC51" s="11" t="str">
        <f t="shared" si="8"/>
        <v/>
      </c>
      <c r="AD51" s="11" t="str">
        <f t="shared" si="8"/>
        <v/>
      </c>
      <c r="AE51" s="11" t="str">
        <f t="shared" si="8"/>
        <v/>
      </c>
      <c r="AF51" s="11" t="str">
        <f t="shared" si="8"/>
        <v/>
      </c>
      <c r="AG51" s="11" t="str">
        <f t="shared" si="8"/>
        <v/>
      </c>
      <c r="AH51" s="11" t="str">
        <f t="shared" si="8"/>
        <v/>
      </c>
      <c r="AI51" s="11" t="str">
        <f t="shared" si="8"/>
        <v/>
      </c>
      <c r="AJ51" s="11" t="str">
        <f t="shared" si="8"/>
        <v/>
      </c>
      <c r="AK51" s="11" t="str">
        <f t="shared" si="8"/>
        <v/>
      </c>
      <c r="AL51" s="11" t="str">
        <f t="shared" si="8"/>
        <v/>
      </c>
      <c r="AM51" s="11" t="str">
        <f t="shared" si="8"/>
        <v/>
      </c>
      <c r="AN51" s="11" t="str">
        <f t="shared" si="8"/>
        <v/>
      </c>
      <c r="AO51" s="11" t="str">
        <f t="shared" si="8"/>
        <v/>
      </c>
      <c r="AP51" s="11" t="str">
        <f t="shared" si="8"/>
        <v/>
      </c>
    </row>
    <row r="52" spans="1:42" x14ac:dyDescent="0.2">
      <c r="A52" t="s">
        <v>1012</v>
      </c>
      <c r="B52" t="s">
        <v>1013</v>
      </c>
      <c r="C52" t="s">
        <v>1008</v>
      </c>
      <c r="E52" s="1">
        <v>5070</v>
      </c>
      <c r="F52" s="1">
        <v>0</v>
      </c>
      <c r="G52" s="1">
        <v>0</v>
      </c>
      <c r="H52" s="1">
        <v>5070</v>
      </c>
      <c r="I52" t="s">
        <v>24</v>
      </c>
      <c r="J52" t="s">
        <v>35</v>
      </c>
      <c r="K52" s="1">
        <v>5070</v>
      </c>
      <c r="L52" s="1">
        <v>0</v>
      </c>
      <c r="M52" s="1">
        <v>100</v>
      </c>
      <c r="N52" s="1">
        <v>0</v>
      </c>
      <c r="O52" s="1">
        <v>724.29</v>
      </c>
      <c r="P52" s="1">
        <v>5070</v>
      </c>
      <c r="Q52" s="1">
        <v>724.29</v>
      </c>
      <c r="R52" s="1">
        <v>724.29</v>
      </c>
      <c r="S52" s="1">
        <v>0</v>
      </c>
      <c r="T52" s="1">
        <v>0</v>
      </c>
      <c r="U52" s="1">
        <v>1448.58</v>
      </c>
      <c r="V52" s="1">
        <v>3621.42</v>
      </c>
      <c r="W52" s="6">
        <v>322</v>
      </c>
      <c r="X52" s="11" t="str">
        <f t="shared" si="7"/>
        <v/>
      </c>
      <c r="Y52" s="11" t="str">
        <f t="shared" si="7"/>
        <v/>
      </c>
      <c r="Z52" s="11" t="str">
        <f t="shared" si="8"/>
        <v/>
      </c>
      <c r="AA52" s="11" t="str">
        <f t="shared" si="8"/>
        <v/>
      </c>
      <c r="AB52" s="11" t="str">
        <f t="shared" si="8"/>
        <v/>
      </c>
      <c r="AC52" s="11" t="str">
        <f t="shared" si="8"/>
        <v/>
      </c>
      <c r="AD52" s="11" t="str">
        <f t="shared" si="8"/>
        <v/>
      </c>
      <c r="AE52" s="11" t="str">
        <f t="shared" si="8"/>
        <v/>
      </c>
      <c r="AF52" s="11" t="str">
        <f t="shared" si="8"/>
        <v/>
      </c>
      <c r="AG52" s="11">
        <f t="shared" si="8"/>
        <v>724.29</v>
      </c>
      <c r="AH52" s="11" t="str">
        <f t="shared" si="8"/>
        <v/>
      </c>
      <c r="AI52" s="11" t="str">
        <f t="shared" si="8"/>
        <v/>
      </c>
      <c r="AJ52" s="11" t="str">
        <f t="shared" si="8"/>
        <v/>
      </c>
      <c r="AK52" s="11" t="str">
        <f t="shared" si="8"/>
        <v/>
      </c>
      <c r="AL52" s="11" t="str">
        <f t="shared" si="8"/>
        <v/>
      </c>
      <c r="AM52" s="11" t="str">
        <f t="shared" si="8"/>
        <v/>
      </c>
      <c r="AN52" s="11" t="str">
        <f t="shared" si="8"/>
        <v/>
      </c>
      <c r="AO52" s="11" t="str">
        <f t="shared" si="8"/>
        <v/>
      </c>
      <c r="AP52" s="11" t="str">
        <f t="shared" si="8"/>
        <v/>
      </c>
    </row>
    <row r="53" spans="1:42" x14ac:dyDescent="0.2">
      <c r="A53" t="s">
        <v>833</v>
      </c>
      <c r="B53" t="s">
        <v>834</v>
      </c>
      <c r="C53" t="s">
        <v>814</v>
      </c>
      <c r="E53" s="1">
        <v>11659.300000000001</v>
      </c>
      <c r="F53" s="1">
        <v>0</v>
      </c>
      <c r="G53" s="1">
        <v>0</v>
      </c>
      <c r="H53" s="1">
        <v>11659.300000000001</v>
      </c>
      <c r="I53" t="s">
        <v>24</v>
      </c>
      <c r="J53" t="s">
        <v>35</v>
      </c>
      <c r="K53" s="1">
        <v>11659.300000000001</v>
      </c>
      <c r="L53" s="1">
        <v>0</v>
      </c>
      <c r="M53" s="1">
        <v>100</v>
      </c>
      <c r="N53" s="1">
        <v>0</v>
      </c>
      <c r="O53" s="1">
        <v>6384.84</v>
      </c>
      <c r="P53" s="1">
        <v>11659.300000000001</v>
      </c>
      <c r="Q53" s="1">
        <v>6384.84</v>
      </c>
      <c r="R53" s="1">
        <v>1665.6100000000001</v>
      </c>
      <c r="S53" s="1">
        <v>0</v>
      </c>
      <c r="T53" s="1">
        <v>0</v>
      </c>
      <c r="U53" s="1">
        <v>8050.45</v>
      </c>
      <c r="V53" s="1">
        <v>3608.85</v>
      </c>
      <c r="W53" s="6">
        <v>111</v>
      </c>
      <c r="X53" s="11">
        <f t="shared" si="7"/>
        <v>1665.6100000000001</v>
      </c>
      <c r="Y53" s="11" t="str">
        <f t="shared" si="7"/>
        <v/>
      </c>
      <c r="Z53" s="11" t="str">
        <f t="shared" si="8"/>
        <v/>
      </c>
      <c r="AA53" s="11" t="str">
        <f t="shared" si="8"/>
        <v/>
      </c>
      <c r="AB53" s="11" t="str">
        <f t="shared" si="8"/>
        <v/>
      </c>
      <c r="AC53" s="11" t="str">
        <f t="shared" si="8"/>
        <v/>
      </c>
      <c r="AD53" s="11" t="str">
        <f t="shared" si="8"/>
        <v/>
      </c>
      <c r="AE53" s="11" t="str">
        <f t="shared" si="8"/>
        <v/>
      </c>
      <c r="AF53" s="11" t="str">
        <f t="shared" si="8"/>
        <v/>
      </c>
      <c r="AG53" s="11" t="str">
        <f t="shared" si="8"/>
        <v/>
      </c>
      <c r="AH53" s="11" t="str">
        <f t="shared" si="8"/>
        <v/>
      </c>
      <c r="AI53" s="11" t="str">
        <f t="shared" si="8"/>
        <v/>
      </c>
      <c r="AJ53" s="11" t="str">
        <f t="shared" si="8"/>
        <v/>
      </c>
      <c r="AK53" s="11" t="str">
        <f t="shared" si="8"/>
        <v/>
      </c>
      <c r="AL53" s="11" t="str">
        <f t="shared" si="8"/>
        <v/>
      </c>
      <c r="AM53" s="11" t="str">
        <f t="shared" si="8"/>
        <v/>
      </c>
      <c r="AN53" s="11" t="str">
        <f t="shared" si="8"/>
        <v/>
      </c>
      <c r="AO53" s="11" t="str">
        <f t="shared" si="8"/>
        <v/>
      </c>
      <c r="AP53" s="11" t="str">
        <f t="shared" si="8"/>
        <v/>
      </c>
    </row>
    <row r="54" spans="1:42" x14ac:dyDescent="0.2">
      <c r="A54" t="s">
        <v>892</v>
      </c>
      <c r="B54" t="s">
        <v>893</v>
      </c>
      <c r="C54" t="s">
        <v>894</v>
      </c>
      <c r="E54" s="1">
        <v>7944.6500000000005</v>
      </c>
      <c r="F54" s="1">
        <v>0</v>
      </c>
      <c r="G54" s="1">
        <v>0</v>
      </c>
      <c r="H54" s="1">
        <v>7944.6500000000005</v>
      </c>
      <c r="I54" t="s">
        <v>24</v>
      </c>
      <c r="J54" t="s">
        <v>35</v>
      </c>
      <c r="K54" s="1">
        <v>7944.6500000000005</v>
      </c>
      <c r="L54" s="1">
        <v>0</v>
      </c>
      <c r="M54" s="1">
        <v>100</v>
      </c>
      <c r="N54" s="1">
        <v>0</v>
      </c>
      <c r="O54" s="1">
        <v>3215.69</v>
      </c>
      <c r="P54" s="1">
        <v>7944.6500000000005</v>
      </c>
      <c r="Q54" s="1">
        <v>3215.69</v>
      </c>
      <c r="R54" s="1">
        <v>1134.95</v>
      </c>
      <c r="S54" s="1">
        <v>0</v>
      </c>
      <c r="T54" s="1">
        <v>0</v>
      </c>
      <c r="U54" s="1">
        <v>4350.6400000000003</v>
      </c>
      <c r="V54" s="1">
        <v>3594.01</v>
      </c>
      <c r="W54" s="6">
        <v>113</v>
      </c>
      <c r="X54" s="11" t="str">
        <f t="shared" si="7"/>
        <v/>
      </c>
      <c r="Y54" s="11" t="str">
        <f t="shared" si="7"/>
        <v/>
      </c>
      <c r="Z54" s="11">
        <f t="shared" si="8"/>
        <v>1134.95</v>
      </c>
      <c r="AA54" s="11" t="str">
        <f t="shared" si="8"/>
        <v/>
      </c>
      <c r="AB54" s="11" t="str">
        <f t="shared" si="8"/>
        <v/>
      </c>
      <c r="AC54" s="11" t="str">
        <f t="shared" si="8"/>
        <v/>
      </c>
      <c r="AD54" s="11" t="str">
        <f t="shared" si="8"/>
        <v/>
      </c>
      <c r="AE54" s="11" t="str">
        <f t="shared" si="8"/>
        <v/>
      </c>
      <c r="AF54" s="11" t="str">
        <f t="shared" si="8"/>
        <v/>
      </c>
      <c r="AG54" s="11" t="str">
        <f t="shared" si="8"/>
        <v/>
      </c>
      <c r="AH54" s="11" t="str">
        <f t="shared" si="8"/>
        <v/>
      </c>
      <c r="AI54" s="11" t="str">
        <f t="shared" si="8"/>
        <v/>
      </c>
      <c r="AJ54" s="11" t="str">
        <f t="shared" si="8"/>
        <v/>
      </c>
      <c r="AK54" s="11" t="str">
        <f t="shared" si="8"/>
        <v/>
      </c>
      <c r="AL54" s="11" t="str">
        <f t="shared" si="8"/>
        <v/>
      </c>
      <c r="AM54" s="11" t="str">
        <f t="shared" si="8"/>
        <v/>
      </c>
      <c r="AN54" s="11" t="str">
        <f t="shared" si="8"/>
        <v/>
      </c>
      <c r="AO54" s="11" t="str">
        <f t="shared" si="8"/>
        <v/>
      </c>
      <c r="AP54" s="11" t="str">
        <f t="shared" si="8"/>
        <v/>
      </c>
    </row>
    <row r="55" spans="1:42" x14ac:dyDescent="0.2">
      <c r="A55" t="s">
        <v>901</v>
      </c>
      <c r="B55" t="s">
        <v>902</v>
      </c>
      <c r="C55" t="s">
        <v>903</v>
      </c>
      <c r="E55" s="1">
        <v>7232.54</v>
      </c>
      <c r="F55" s="1">
        <v>0</v>
      </c>
      <c r="G55" s="1">
        <v>0</v>
      </c>
      <c r="H55" s="1">
        <v>7232.54</v>
      </c>
      <c r="I55" t="s">
        <v>24</v>
      </c>
      <c r="J55" t="s">
        <v>35</v>
      </c>
      <c r="K55" s="1">
        <v>7232.54</v>
      </c>
      <c r="L55" s="1">
        <v>0</v>
      </c>
      <c r="M55" s="1">
        <v>100</v>
      </c>
      <c r="N55" s="1">
        <v>0</v>
      </c>
      <c r="O55" s="1">
        <v>2669.15</v>
      </c>
      <c r="P55" s="1">
        <v>7232.54</v>
      </c>
      <c r="Q55" s="1">
        <v>2669.15</v>
      </c>
      <c r="R55" s="1">
        <v>1033.22</v>
      </c>
      <c r="S55" s="1">
        <v>0</v>
      </c>
      <c r="T55" s="1">
        <v>0</v>
      </c>
      <c r="U55" s="1">
        <v>3702.37</v>
      </c>
      <c r="V55" s="1">
        <v>3530.17</v>
      </c>
      <c r="W55" s="6">
        <v>180</v>
      </c>
      <c r="X55" s="11" t="str">
        <f t="shared" si="7"/>
        <v/>
      </c>
      <c r="Y55" s="11" t="str">
        <f t="shared" si="7"/>
        <v/>
      </c>
      <c r="Z55" s="11" t="str">
        <f t="shared" si="8"/>
        <v/>
      </c>
      <c r="AA55" s="11">
        <f t="shared" si="8"/>
        <v>1033.22</v>
      </c>
      <c r="AB55" s="11" t="str">
        <f t="shared" si="8"/>
        <v/>
      </c>
      <c r="AC55" s="11" t="str">
        <f t="shared" si="8"/>
        <v/>
      </c>
      <c r="AD55" s="11" t="str">
        <f t="shared" si="8"/>
        <v/>
      </c>
      <c r="AE55" s="11" t="str">
        <f t="shared" si="8"/>
        <v/>
      </c>
      <c r="AF55" s="11" t="str">
        <f t="shared" si="8"/>
        <v/>
      </c>
      <c r="AG55" s="11" t="str">
        <f t="shared" si="8"/>
        <v/>
      </c>
      <c r="AH55" s="11" t="str">
        <f t="shared" si="8"/>
        <v/>
      </c>
      <c r="AI55" s="11" t="str">
        <f t="shared" si="8"/>
        <v/>
      </c>
      <c r="AJ55" s="11" t="str">
        <f t="shared" si="8"/>
        <v/>
      </c>
      <c r="AK55" s="11" t="str">
        <f t="shared" si="8"/>
        <v/>
      </c>
      <c r="AL55" s="11" t="str">
        <f t="shared" si="8"/>
        <v/>
      </c>
      <c r="AM55" s="11" t="str">
        <f t="shared" si="8"/>
        <v/>
      </c>
      <c r="AN55" s="11" t="str">
        <f t="shared" si="8"/>
        <v/>
      </c>
      <c r="AO55" s="11" t="str">
        <f t="shared" si="8"/>
        <v/>
      </c>
      <c r="AP55" s="11" t="str">
        <f t="shared" si="8"/>
        <v/>
      </c>
    </row>
    <row r="56" spans="1:42" x14ac:dyDescent="0.2">
      <c r="A56" t="s">
        <v>843</v>
      </c>
      <c r="B56" t="s">
        <v>844</v>
      </c>
      <c r="C56" t="s">
        <v>845</v>
      </c>
      <c r="E56" s="1">
        <v>10083.550000000001</v>
      </c>
      <c r="F56" s="1">
        <v>0</v>
      </c>
      <c r="G56" s="1">
        <v>0</v>
      </c>
      <c r="H56" s="1">
        <v>10083.550000000001</v>
      </c>
      <c r="I56" t="s">
        <v>24</v>
      </c>
      <c r="J56" t="s">
        <v>35</v>
      </c>
      <c r="K56" s="1">
        <v>10083.550000000001</v>
      </c>
      <c r="L56" s="1">
        <v>0</v>
      </c>
      <c r="M56" s="1">
        <v>100</v>
      </c>
      <c r="N56" s="1">
        <v>0</v>
      </c>
      <c r="O56" s="1">
        <v>5281.87</v>
      </c>
      <c r="P56" s="1">
        <v>10083.550000000001</v>
      </c>
      <c r="Q56" s="1">
        <v>5281.87</v>
      </c>
      <c r="R56" s="1">
        <v>1440.51</v>
      </c>
      <c r="S56" s="1">
        <v>0</v>
      </c>
      <c r="T56" s="1">
        <v>0</v>
      </c>
      <c r="U56" s="1">
        <v>6722.38</v>
      </c>
      <c r="V56" s="1">
        <v>3361.17</v>
      </c>
      <c r="W56" s="6">
        <v>112</v>
      </c>
      <c r="X56" s="11" t="str">
        <f t="shared" si="7"/>
        <v/>
      </c>
      <c r="Y56" s="11">
        <f t="shared" si="7"/>
        <v>1440.51</v>
      </c>
      <c r="Z56" s="11" t="str">
        <f t="shared" si="8"/>
        <v/>
      </c>
      <c r="AA56" s="11" t="str">
        <f t="shared" si="8"/>
        <v/>
      </c>
      <c r="AB56" s="11" t="str">
        <f t="shared" si="8"/>
        <v/>
      </c>
      <c r="AC56" s="11" t="str">
        <f t="shared" si="8"/>
        <v/>
      </c>
      <c r="AD56" s="11" t="str">
        <f t="shared" si="8"/>
        <v/>
      </c>
      <c r="AE56" s="11" t="str">
        <f t="shared" si="8"/>
        <v/>
      </c>
      <c r="AF56" s="11" t="str">
        <f t="shared" si="8"/>
        <v/>
      </c>
      <c r="AG56" s="11" t="str">
        <f t="shared" si="8"/>
        <v/>
      </c>
      <c r="AH56" s="11" t="str">
        <f t="shared" si="8"/>
        <v/>
      </c>
      <c r="AI56" s="11" t="str">
        <f t="shared" si="8"/>
        <v/>
      </c>
      <c r="AJ56" s="11" t="str">
        <f t="shared" si="8"/>
        <v/>
      </c>
      <c r="AK56" s="11" t="str">
        <f t="shared" si="8"/>
        <v/>
      </c>
      <c r="AL56" s="11" t="str">
        <f t="shared" si="8"/>
        <v/>
      </c>
      <c r="AM56" s="11" t="str">
        <f t="shared" si="8"/>
        <v/>
      </c>
      <c r="AN56" s="11" t="str">
        <f t="shared" si="8"/>
        <v/>
      </c>
      <c r="AO56" s="11" t="str">
        <f t="shared" si="8"/>
        <v/>
      </c>
      <c r="AP56" s="11" t="str">
        <f t="shared" si="8"/>
        <v/>
      </c>
    </row>
    <row r="57" spans="1:42" x14ac:dyDescent="0.2">
      <c r="A57" t="s">
        <v>846</v>
      </c>
      <c r="B57" t="s">
        <v>847</v>
      </c>
      <c r="C57" t="s">
        <v>848</v>
      </c>
      <c r="E57" s="1">
        <v>9442.81</v>
      </c>
      <c r="F57" s="1">
        <v>0</v>
      </c>
      <c r="G57" s="1">
        <v>0</v>
      </c>
      <c r="H57" s="1">
        <v>9442.81</v>
      </c>
      <c r="I57" t="s">
        <v>24</v>
      </c>
      <c r="J57" t="s">
        <v>35</v>
      </c>
      <c r="K57" s="1">
        <v>9442.81</v>
      </c>
      <c r="L57" s="1">
        <v>0</v>
      </c>
      <c r="M57" s="1">
        <v>100</v>
      </c>
      <c r="N57" s="1">
        <v>0</v>
      </c>
      <c r="O57" s="1">
        <v>4833.8100000000004</v>
      </c>
      <c r="P57" s="1">
        <v>9442.81</v>
      </c>
      <c r="Q57" s="1">
        <v>4833.8100000000004</v>
      </c>
      <c r="R57" s="1">
        <v>1348.97</v>
      </c>
      <c r="S57" s="1">
        <v>0</v>
      </c>
      <c r="T57" s="1">
        <v>0</v>
      </c>
      <c r="U57" s="1">
        <v>6182.78</v>
      </c>
      <c r="V57" s="1">
        <v>3260.03</v>
      </c>
      <c r="W57" s="6">
        <v>112</v>
      </c>
      <c r="X57" s="11" t="str">
        <f t="shared" si="7"/>
        <v/>
      </c>
      <c r="Y57" s="11">
        <f t="shared" si="7"/>
        <v>1348.97</v>
      </c>
      <c r="Z57" s="11" t="str">
        <f t="shared" si="8"/>
        <v/>
      </c>
      <c r="AA57" s="11" t="str">
        <f t="shared" si="8"/>
        <v/>
      </c>
      <c r="AB57" s="11" t="str">
        <f t="shared" si="8"/>
        <v/>
      </c>
      <c r="AC57" s="11" t="str">
        <f t="shared" si="8"/>
        <v/>
      </c>
      <c r="AD57" s="11" t="str">
        <f t="shared" si="8"/>
        <v/>
      </c>
      <c r="AE57" s="11" t="str">
        <f t="shared" si="8"/>
        <v/>
      </c>
      <c r="AF57" s="11" t="str">
        <f t="shared" si="8"/>
        <v/>
      </c>
      <c r="AG57" s="11" t="str">
        <f t="shared" si="8"/>
        <v/>
      </c>
      <c r="AH57" s="11" t="str">
        <f t="shared" si="8"/>
        <v/>
      </c>
      <c r="AI57" s="11" t="str">
        <f t="shared" si="8"/>
        <v/>
      </c>
      <c r="AJ57" s="11" t="str">
        <f t="shared" si="8"/>
        <v/>
      </c>
      <c r="AK57" s="11" t="str">
        <f t="shared" si="8"/>
        <v/>
      </c>
      <c r="AL57" s="11" t="str">
        <f t="shared" si="8"/>
        <v/>
      </c>
      <c r="AM57" s="11" t="str">
        <f t="shared" si="8"/>
        <v/>
      </c>
      <c r="AN57" s="11" t="str">
        <f t="shared" si="8"/>
        <v/>
      </c>
      <c r="AO57" s="11" t="str">
        <f t="shared" si="8"/>
        <v/>
      </c>
      <c r="AP57" s="11" t="str">
        <f t="shared" si="8"/>
        <v/>
      </c>
    </row>
    <row r="58" spans="1:42" x14ac:dyDescent="0.2">
      <c r="A58" t="s">
        <v>802</v>
      </c>
      <c r="B58" t="s">
        <v>803</v>
      </c>
      <c r="C58" t="s">
        <v>804</v>
      </c>
      <c r="E58" s="1">
        <v>13568</v>
      </c>
      <c r="F58" s="1">
        <v>0</v>
      </c>
      <c r="G58" s="1">
        <v>0</v>
      </c>
      <c r="H58" s="1">
        <v>13568</v>
      </c>
      <c r="I58" t="s">
        <v>24</v>
      </c>
      <c r="J58" t="s">
        <v>35</v>
      </c>
      <c r="K58" s="1">
        <v>13568</v>
      </c>
      <c r="L58" s="1">
        <v>0</v>
      </c>
      <c r="M58" s="1">
        <v>100</v>
      </c>
      <c r="N58" s="1">
        <v>0</v>
      </c>
      <c r="O58" s="1">
        <v>8560.7800000000007</v>
      </c>
      <c r="P58" s="1">
        <v>13568</v>
      </c>
      <c r="Q58" s="1">
        <v>8560.7800000000007</v>
      </c>
      <c r="R58" s="1">
        <v>2002.9</v>
      </c>
      <c r="S58" s="1">
        <v>0</v>
      </c>
      <c r="T58" s="1">
        <v>0</v>
      </c>
      <c r="U58" s="1">
        <v>10563.68</v>
      </c>
      <c r="V58" s="1">
        <v>3004.32</v>
      </c>
      <c r="W58" s="6">
        <v>311</v>
      </c>
      <c r="X58" s="11" t="str">
        <f t="shared" si="7"/>
        <v/>
      </c>
      <c r="Y58" s="11" t="str">
        <f t="shared" si="7"/>
        <v/>
      </c>
      <c r="Z58" s="11" t="str">
        <f t="shared" si="8"/>
        <v/>
      </c>
      <c r="AA58" s="11" t="str">
        <f t="shared" si="8"/>
        <v/>
      </c>
      <c r="AB58" s="11" t="str">
        <f t="shared" si="8"/>
        <v/>
      </c>
      <c r="AC58" s="11" t="str">
        <f t="shared" si="8"/>
        <v/>
      </c>
      <c r="AD58" s="11" t="str">
        <f t="shared" si="8"/>
        <v/>
      </c>
      <c r="AE58" s="11">
        <f t="shared" si="8"/>
        <v>2002.9</v>
      </c>
      <c r="AF58" s="11" t="str">
        <f t="shared" si="8"/>
        <v/>
      </c>
      <c r="AG58" s="11" t="str">
        <f t="shared" si="8"/>
        <v/>
      </c>
      <c r="AH58" s="11" t="str">
        <f t="shared" si="8"/>
        <v/>
      </c>
      <c r="AI58" s="11" t="str">
        <f t="shared" si="8"/>
        <v/>
      </c>
      <c r="AJ58" s="11" t="str">
        <f t="shared" si="8"/>
        <v/>
      </c>
      <c r="AK58" s="11" t="str">
        <f t="shared" si="8"/>
        <v/>
      </c>
      <c r="AL58" s="11" t="str">
        <f t="shared" si="8"/>
        <v/>
      </c>
      <c r="AM58" s="11" t="str">
        <f t="shared" si="8"/>
        <v/>
      </c>
      <c r="AN58" s="11" t="str">
        <f t="shared" si="8"/>
        <v/>
      </c>
      <c r="AO58" s="11" t="str">
        <f t="shared" si="8"/>
        <v/>
      </c>
      <c r="AP58" s="11" t="str">
        <f t="shared" si="8"/>
        <v/>
      </c>
    </row>
    <row r="59" spans="1:42" x14ac:dyDescent="0.2">
      <c r="A59" t="s">
        <v>829</v>
      </c>
      <c r="B59" t="s">
        <v>830</v>
      </c>
      <c r="C59" t="s">
        <v>814</v>
      </c>
      <c r="E59" s="1">
        <v>5600</v>
      </c>
      <c r="F59" s="1">
        <v>0</v>
      </c>
      <c r="G59" s="1">
        <v>0</v>
      </c>
      <c r="H59" s="1">
        <v>5600</v>
      </c>
      <c r="I59" t="s">
        <v>24</v>
      </c>
      <c r="J59" t="s">
        <v>105</v>
      </c>
      <c r="K59" s="1">
        <v>5600</v>
      </c>
      <c r="L59" s="1">
        <v>0</v>
      </c>
      <c r="M59" s="1">
        <v>100</v>
      </c>
      <c r="N59" s="1">
        <v>0</v>
      </c>
      <c r="O59" s="1">
        <v>2146.67</v>
      </c>
      <c r="P59" s="1">
        <v>5600</v>
      </c>
      <c r="Q59" s="1">
        <v>2146.67</v>
      </c>
      <c r="R59" s="1">
        <v>560</v>
      </c>
      <c r="S59" s="1">
        <v>0</v>
      </c>
      <c r="T59" s="1">
        <v>0</v>
      </c>
      <c r="U59" s="1">
        <v>2706.67</v>
      </c>
      <c r="V59" s="1">
        <v>2893.33</v>
      </c>
      <c r="W59" s="10">
        <v>111</v>
      </c>
      <c r="X59" s="11">
        <f t="shared" si="7"/>
        <v>560</v>
      </c>
      <c r="Y59" s="11" t="str">
        <f t="shared" si="7"/>
        <v/>
      </c>
      <c r="Z59" s="11" t="str">
        <f t="shared" si="8"/>
        <v/>
      </c>
      <c r="AA59" s="11" t="str">
        <f t="shared" si="8"/>
        <v/>
      </c>
      <c r="AB59" s="11" t="str">
        <f t="shared" si="8"/>
        <v/>
      </c>
      <c r="AC59" s="11" t="str">
        <f t="shared" si="8"/>
        <v/>
      </c>
      <c r="AD59" s="11" t="str">
        <f t="shared" si="8"/>
        <v/>
      </c>
      <c r="AE59" s="11" t="str">
        <f t="shared" si="8"/>
        <v/>
      </c>
      <c r="AF59" s="11" t="str">
        <f t="shared" si="8"/>
        <v/>
      </c>
      <c r="AG59" s="11" t="str">
        <f t="shared" si="8"/>
        <v/>
      </c>
      <c r="AH59" s="11" t="str">
        <f t="shared" si="8"/>
        <v/>
      </c>
      <c r="AI59" s="11" t="str">
        <f t="shared" si="8"/>
        <v/>
      </c>
      <c r="AJ59" s="11" t="str">
        <f t="shared" si="8"/>
        <v/>
      </c>
      <c r="AK59" s="11" t="str">
        <f t="shared" si="8"/>
        <v/>
      </c>
      <c r="AL59" s="11" t="str">
        <f t="shared" si="8"/>
        <v/>
      </c>
      <c r="AM59" s="11" t="str">
        <f t="shared" si="8"/>
        <v/>
      </c>
      <c r="AN59" s="11" t="str">
        <f t="shared" si="8"/>
        <v/>
      </c>
      <c r="AO59" s="11" t="str">
        <f t="shared" si="8"/>
        <v/>
      </c>
      <c r="AP59" s="11" t="str">
        <f t="shared" si="8"/>
        <v/>
      </c>
    </row>
    <row r="60" spans="1:42" x14ac:dyDescent="0.2">
      <c r="A60" t="s">
        <v>895</v>
      </c>
      <c r="B60" t="s">
        <v>896</v>
      </c>
      <c r="C60" t="s">
        <v>897</v>
      </c>
      <c r="E60" s="1">
        <v>5692.59</v>
      </c>
      <c r="F60" s="1">
        <v>0</v>
      </c>
      <c r="G60" s="1">
        <v>0</v>
      </c>
      <c r="H60" s="1">
        <v>5692.59</v>
      </c>
      <c r="I60" t="s">
        <v>24</v>
      </c>
      <c r="J60" t="s">
        <v>35</v>
      </c>
      <c r="K60" s="1">
        <v>5692.59</v>
      </c>
      <c r="L60" s="1">
        <v>0</v>
      </c>
      <c r="M60" s="1">
        <v>100</v>
      </c>
      <c r="N60" s="1">
        <v>0</v>
      </c>
      <c r="O60" s="1">
        <v>2005.41</v>
      </c>
      <c r="P60" s="1">
        <v>5692.59</v>
      </c>
      <c r="Q60" s="1">
        <v>2005.41</v>
      </c>
      <c r="R60" s="1">
        <v>884.93000000000006</v>
      </c>
      <c r="S60" s="1">
        <v>0</v>
      </c>
      <c r="T60" s="1">
        <v>0</v>
      </c>
      <c r="U60" s="1">
        <v>2890.34</v>
      </c>
      <c r="V60" s="1">
        <v>2802.25</v>
      </c>
      <c r="W60" s="6">
        <v>112</v>
      </c>
      <c r="X60" s="11" t="str">
        <f t="shared" si="7"/>
        <v/>
      </c>
      <c r="Y60" s="11">
        <f t="shared" si="7"/>
        <v>884.93000000000006</v>
      </c>
      <c r="Z60" s="11" t="str">
        <f t="shared" si="8"/>
        <v/>
      </c>
      <c r="AA60" s="11" t="str">
        <f t="shared" si="8"/>
        <v/>
      </c>
      <c r="AB60" s="11" t="str">
        <f t="shared" si="8"/>
        <v/>
      </c>
      <c r="AC60" s="11" t="str">
        <f t="shared" ref="Z60:AP74" si="9">IF($W60=AC$1,$R60,"")</f>
        <v/>
      </c>
      <c r="AD60" s="11" t="str">
        <f t="shared" si="9"/>
        <v/>
      </c>
      <c r="AE60" s="11" t="str">
        <f t="shared" si="9"/>
        <v/>
      </c>
      <c r="AF60" s="11" t="str">
        <f t="shared" si="9"/>
        <v/>
      </c>
      <c r="AG60" s="11" t="str">
        <f t="shared" si="9"/>
        <v/>
      </c>
      <c r="AH60" s="11" t="str">
        <f t="shared" si="9"/>
        <v/>
      </c>
      <c r="AI60" s="11" t="str">
        <f t="shared" si="9"/>
        <v/>
      </c>
      <c r="AJ60" s="11" t="str">
        <f t="shared" si="9"/>
        <v/>
      </c>
      <c r="AK60" s="11" t="str">
        <f t="shared" si="9"/>
        <v/>
      </c>
      <c r="AL60" s="11" t="str">
        <f t="shared" si="9"/>
        <v/>
      </c>
      <c r="AM60" s="11" t="str">
        <f t="shared" si="9"/>
        <v/>
      </c>
      <c r="AN60" s="11" t="str">
        <f t="shared" si="9"/>
        <v/>
      </c>
      <c r="AO60" s="11" t="str">
        <f t="shared" si="9"/>
        <v/>
      </c>
      <c r="AP60" s="11" t="str">
        <f t="shared" si="9"/>
        <v/>
      </c>
    </row>
    <row r="61" spans="1:42" x14ac:dyDescent="0.2">
      <c r="A61" t="s">
        <v>910</v>
      </c>
      <c r="B61" t="s">
        <v>911</v>
      </c>
      <c r="C61" t="s">
        <v>912</v>
      </c>
      <c r="E61" s="1">
        <v>5010</v>
      </c>
      <c r="F61" s="1">
        <v>0</v>
      </c>
      <c r="G61" s="1">
        <v>0</v>
      </c>
      <c r="H61" s="1">
        <v>5010</v>
      </c>
      <c r="I61" t="s">
        <v>24</v>
      </c>
      <c r="J61" t="s">
        <v>35</v>
      </c>
      <c r="K61" s="1">
        <v>5010</v>
      </c>
      <c r="L61" s="1">
        <v>0</v>
      </c>
      <c r="M61" s="1">
        <v>100</v>
      </c>
      <c r="N61" s="1">
        <v>0</v>
      </c>
      <c r="O61" s="1">
        <v>1491.06</v>
      </c>
      <c r="P61" s="1">
        <v>5010</v>
      </c>
      <c r="Q61" s="1">
        <v>1491.06</v>
      </c>
      <c r="R61" s="1">
        <v>728.05000000000007</v>
      </c>
      <c r="S61" s="1">
        <v>0</v>
      </c>
      <c r="T61" s="1">
        <v>0</v>
      </c>
      <c r="U61" s="1">
        <v>2219.11</v>
      </c>
      <c r="V61" s="1">
        <v>2790.89</v>
      </c>
      <c r="W61" s="6">
        <v>280</v>
      </c>
      <c r="X61" s="11" t="str">
        <f t="shared" si="7"/>
        <v/>
      </c>
      <c r="Y61" s="11" t="str">
        <f t="shared" si="7"/>
        <v/>
      </c>
      <c r="Z61" s="11" t="str">
        <f t="shared" si="9"/>
        <v/>
      </c>
      <c r="AA61" s="11" t="str">
        <f t="shared" si="9"/>
        <v/>
      </c>
      <c r="AB61" s="11" t="str">
        <f t="shared" si="9"/>
        <v/>
      </c>
      <c r="AC61" s="11">
        <f t="shared" si="9"/>
        <v>728.05000000000007</v>
      </c>
      <c r="AD61" s="11" t="str">
        <f t="shared" si="9"/>
        <v/>
      </c>
      <c r="AE61" s="11" t="str">
        <f t="shared" si="9"/>
        <v/>
      </c>
      <c r="AF61" s="11" t="str">
        <f t="shared" si="9"/>
        <v/>
      </c>
      <c r="AG61" s="11" t="str">
        <f t="shared" si="9"/>
        <v/>
      </c>
      <c r="AH61" s="11" t="str">
        <f t="shared" si="9"/>
        <v/>
      </c>
      <c r="AI61" s="11" t="str">
        <f t="shared" si="9"/>
        <v/>
      </c>
      <c r="AJ61" s="11" t="str">
        <f t="shared" si="9"/>
        <v/>
      </c>
      <c r="AK61" s="11" t="str">
        <f t="shared" si="9"/>
        <v/>
      </c>
      <c r="AL61" s="11" t="str">
        <f t="shared" si="9"/>
        <v/>
      </c>
      <c r="AM61" s="11" t="str">
        <f t="shared" si="9"/>
        <v/>
      </c>
      <c r="AN61" s="11" t="str">
        <f t="shared" si="9"/>
        <v/>
      </c>
      <c r="AO61" s="11" t="str">
        <f t="shared" si="9"/>
        <v/>
      </c>
      <c r="AP61" s="11" t="str">
        <f t="shared" si="9"/>
        <v/>
      </c>
    </row>
    <row r="62" spans="1:42" x14ac:dyDescent="0.2">
      <c r="A62" t="s">
        <v>907</v>
      </c>
      <c r="B62" t="s">
        <v>908</v>
      </c>
      <c r="C62" t="s">
        <v>909</v>
      </c>
      <c r="E62" s="1">
        <v>5074.75</v>
      </c>
      <c r="F62" s="1">
        <v>0</v>
      </c>
      <c r="G62" s="1">
        <v>0</v>
      </c>
      <c r="H62" s="1">
        <v>5074.75</v>
      </c>
      <c r="I62" t="s">
        <v>24</v>
      </c>
      <c r="J62" t="s">
        <v>35</v>
      </c>
      <c r="K62" s="1">
        <v>5074.75</v>
      </c>
      <c r="L62" s="1">
        <v>0</v>
      </c>
      <c r="M62" s="1">
        <v>100</v>
      </c>
      <c r="N62" s="1">
        <v>0</v>
      </c>
      <c r="O62" s="1">
        <v>1570.75</v>
      </c>
      <c r="P62" s="1">
        <v>5074.75</v>
      </c>
      <c r="Q62" s="1">
        <v>1570.75</v>
      </c>
      <c r="R62" s="1">
        <v>724.96</v>
      </c>
      <c r="S62" s="1">
        <v>0</v>
      </c>
      <c r="T62" s="1">
        <v>0</v>
      </c>
      <c r="U62" s="1">
        <v>2295.71</v>
      </c>
      <c r="V62" s="1">
        <v>2779.04</v>
      </c>
      <c r="W62" s="6">
        <v>280</v>
      </c>
      <c r="X62" s="11" t="str">
        <f t="shared" ref="X62:Y81" si="10">IF($W62=X$1,$R62,"")</f>
        <v/>
      </c>
      <c r="Y62" s="11" t="str">
        <f t="shared" si="10"/>
        <v/>
      </c>
      <c r="Z62" s="11" t="str">
        <f t="shared" si="9"/>
        <v/>
      </c>
      <c r="AA62" s="11" t="str">
        <f t="shared" si="9"/>
        <v/>
      </c>
      <c r="AB62" s="11" t="str">
        <f t="shared" si="9"/>
        <v/>
      </c>
      <c r="AC62" s="11">
        <f t="shared" si="9"/>
        <v>724.96</v>
      </c>
      <c r="AD62" s="11" t="str">
        <f t="shared" si="9"/>
        <v/>
      </c>
      <c r="AE62" s="11" t="str">
        <f t="shared" si="9"/>
        <v/>
      </c>
      <c r="AF62" s="11" t="str">
        <f t="shared" si="9"/>
        <v/>
      </c>
      <c r="AG62" s="11" t="str">
        <f t="shared" si="9"/>
        <v/>
      </c>
      <c r="AH62" s="11" t="str">
        <f t="shared" si="9"/>
        <v/>
      </c>
      <c r="AI62" s="11" t="str">
        <f t="shared" si="9"/>
        <v/>
      </c>
      <c r="AJ62" s="11" t="str">
        <f t="shared" si="9"/>
        <v/>
      </c>
      <c r="AK62" s="11" t="str">
        <f t="shared" si="9"/>
        <v/>
      </c>
      <c r="AL62" s="11" t="str">
        <f t="shared" si="9"/>
        <v/>
      </c>
      <c r="AM62" s="11" t="str">
        <f t="shared" si="9"/>
        <v/>
      </c>
      <c r="AN62" s="11" t="str">
        <f t="shared" si="9"/>
        <v/>
      </c>
      <c r="AO62" s="11" t="str">
        <f t="shared" si="9"/>
        <v/>
      </c>
      <c r="AP62" s="11" t="str">
        <f t="shared" si="9"/>
        <v/>
      </c>
    </row>
    <row r="63" spans="1:42" x14ac:dyDescent="0.2">
      <c r="A63" t="s">
        <v>932</v>
      </c>
      <c r="B63" t="s">
        <v>933</v>
      </c>
      <c r="C63" t="s">
        <v>934</v>
      </c>
      <c r="E63" s="1">
        <v>4311</v>
      </c>
      <c r="F63" s="1">
        <v>0</v>
      </c>
      <c r="G63" s="1">
        <v>0</v>
      </c>
      <c r="H63" s="1">
        <v>4311</v>
      </c>
      <c r="I63" t="s">
        <v>24</v>
      </c>
      <c r="J63" t="s">
        <v>35</v>
      </c>
      <c r="K63" s="1">
        <v>4311</v>
      </c>
      <c r="L63" s="1">
        <v>0</v>
      </c>
      <c r="M63" s="1">
        <v>100</v>
      </c>
      <c r="N63" s="1">
        <v>0</v>
      </c>
      <c r="O63" s="1">
        <v>1077.76</v>
      </c>
      <c r="P63" s="1">
        <v>4311</v>
      </c>
      <c r="Q63" s="1">
        <v>1077.76</v>
      </c>
      <c r="R63" s="1">
        <v>615.86</v>
      </c>
      <c r="S63" s="1">
        <v>0</v>
      </c>
      <c r="T63" s="1">
        <v>0</v>
      </c>
      <c r="U63" s="1">
        <v>1693.6200000000001</v>
      </c>
      <c r="V63" s="1">
        <v>2617.38</v>
      </c>
      <c r="W63" s="10">
        <v>180</v>
      </c>
      <c r="X63" s="11" t="str">
        <f t="shared" si="10"/>
        <v/>
      </c>
      <c r="Y63" s="11" t="str">
        <f t="shared" si="10"/>
        <v/>
      </c>
      <c r="Z63" s="11" t="str">
        <f t="shared" si="9"/>
        <v/>
      </c>
      <c r="AA63" s="11">
        <f t="shared" si="9"/>
        <v>615.86</v>
      </c>
      <c r="AB63" s="11" t="str">
        <f t="shared" si="9"/>
        <v/>
      </c>
      <c r="AC63" s="11" t="str">
        <f t="shared" si="9"/>
        <v/>
      </c>
      <c r="AD63" s="11" t="str">
        <f t="shared" si="9"/>
        <v/>
      </c>
      <c r="AE63" s="11" t="str">
        <f t="shared" si="9"/>
        <v/>
      </c>
      <c r="AF63" s="11" t="str">
        <f t="shared" si="9"/>
        <v/>
      </c>
      <c r="AG63" s="11" t="str">
        <f t="shared" si="9"/>
        <v/>
      </c>
      <c r="AH63" s="11" t="str">
        <f t="shared" si="9"/>
        <v/>
      </c>
      <c r="AI63" s="11" t="str">
        <f t="shared" si="9"/>
        <v/>
      </c>
      <c r="AJ63" s="11" t="str">
        <f t="shared" si="9"/>
        <v/>
      </c>
      <c r="AK63" s="11" t="str">
        <f t="shared" si="9"/>
        <v/>
      </c>
      <c r="AL63" s="11" t="str">
        <f t="shared" si="9"/>
        <v/>
      </c>
      <c r="AM63" s="11" t="str">
        <f t="shared" si="9"/>
        <v/>
      </c>
      <c r="AN63" s="11" t="str">
        <f t="shared" si="9"/>
        <v/>
      </c>
      <c r="AO63" s="11" t="str">
        <f t="shared" si="9"/>
        <v/>
      </c>
      <c r="AP63" s="11" t="str">
        <f t="shared" si="9"/>
        <v/>
      </c>
    </row>
    <row r="64" spans="1:42" x14ac:dyDescent="0.2">
      <c r="A64" t="s">
        <v>881</v>
      </c>
      <c r="B64" t="s">
        <v>882</v>
      </c>
      <c r="C64" t="s">
        <v>883</v>
      </c>
      <c r="E64" s="1">
        <v>6300</v>
      </c>
      <c r="F64" s="1">
        <v>0</v>
      </c>
      <c r="G64" s="1">
        <v>0</v>
      </c>
      <c r="H64" s="1">
        <v>6300</v>
      </c>
      <c r="I64" t="s">
        <v>24</v>
      </c>
      <c r="J64" t="s">
        <v>35</v>
      </c>
      <c r="K64" s="1">
        <v>6300</v>
      </c>
      <c r="L64" s="1">
        <v>0</v>
      </c>
      <c r="M64" s="1">
        <v>100</v>
      </c>
      <c r="N64" s="1">
        <v>0</v>
      </c>
      <c r="O64" s="1">
        <v>2775</v>
      </c>
      <c r="P64" s="1">
        <v>6300</v>
      </c>
      <c r="Q64" s="1">
        <v>2775</v>
      </c>
      <c r="R64" s="1">
        <v>919.57</v>
      </c>
      <c r="S64" s="1">
        <v>0</v>
      </c>
      <c r="T64" s="1">
        <v>0</v>
      </c>
      <c r="U64" s="1">
        <v>3694.57</v>
      </c>
      <c r="V64" s="1">
        <v>2605.4299999999998</v>
      </c>
      <c r="W64" s="10">
        <v>112</v>
      </c>
      <c r="X64" s="11" t="str">
        <f t="shared" si="10"/>
        <v/>
      </c>
      <c r="Y64" s="11">
        <f t="shared" si="10"/>
        <v>919.57</v>
      </c>
      <c r="Z64" s="11" t="str">
        <f t="shared" si="9"/>
        <v/>
      </c>
      <c r="AA64" s="11" t="str">
        <f t="shared" si="9"/>
        <v/>
      </c>
      <c r="AB64" s="11" t="str">
        <f t="shared" si="9"/>
        <v/>
      </c>
      <c r="AC64" s="11" t="str">
        <f t="shared" si="9"/>
        <v/>
      </c>
      <c r="AD64" s="11" t="str">
        <f t="shared" si="9"/>
        <v/>
      </c>
      <c r="AE64" s="11" t="str">
        <f t="shared" si="9"/>
        <v/>
      </c>
      <c r="AF64" s="11" t="str">
        <f t="shared" si="9"/>
        <v/>
      </c>
      <c r="AG64" s="11" t="str">
        <f t="shared" si="9"/>
        <v/>
      </c>
      <c r="AH64" s="11" t="str">
        <f t="shared" si="9"/>
        <v/>
      </c>
      <c r="AI64" s="11" t="str">
        <f t="shared" si="9"/>
        <v/>
      </c>
      <c r="AJ64" s="11" t="str">
        <f t="shared" si="9"/>
        <v/>
      </c>
      <c r="AK64" s="11" t="str">
        <f t="shared" si="9"/>
        <v/>
      </c>
      <c r="AL64" s="11" t="str">
        <f t="shared" si="9"/>
        <v/>
      </c>
      <c r="AM64" s="11" t="str">
        <f t="shared" si="9"/>
        <v/>
      </c>
      <c r="AN64" s="11" t="str">
        <f t="shared" si="9"/>
        <v/>
      </c>
      <c r="AO64" s="11" t="str">
        <f t="shared" si="9"/>
        <v/>
      </c>
      <c r="AP64" s="11" t="str">
        <f t="shared" si="9"/>
        <v/>
      </c>
    </row>
    <row r="65" spans="1:42" x14ac:dyDescent="0.2">
      <c r="A65" t="s">
        <v>849</v>
      </c>
      <c r="B65" t="s">
        <v>850</v>
      </c>
      <c r="C65" t="s">
        <v>851</v>
      </c>
      <c r="E65" s="1">
        <v>4690</v>
      </c>
      <c r="F65" s="1">
        <v>0</v>
      </c>
      <c r="G65" s="1">
        <v>0</v>
      </c>
      <c r="H65" s="1">
        <v>4690</v>
      </c>
      <c r="I65" t="s">
        <v>24</v>
      </c>
      <c r="J65" t="s">
        <v>105</v>
      </c>
      <c r="K65" s="1">
        <v>4690</v>
      </c>
      <c r="L65" s="1">
        <v>0</v>
      </c>
      <c r="M65" s="1">
        <v>100</v>
      </c>
      <c r="N65" s="1">
        <v>0</v>
      </c>
      <c r="O65" s="1">
        <v>1680.58</v>
      </c>
      <c r="P65" s="1">
        <v>4690</v>
      </c>
      <c r="Q65" s="1">
        <v>1680.58</v>
      </c>
      <c r="R65" s="1">
        <v>469</v>
      </c>
      <c r="S65" s="1">
        <v>0</v>
      </c>
      <c r="T65" s="1">
        <v>0</v>
      </c>
      <c r="U65" s="1">
        <v>2149.58</v>
      </c>
      <c r="V65" s="1">
        <v>2540.42</v>
      </c>
      <c r="W65" s="6">
        <v>112</v>
      </c>
      <c r="X65" s="11" t="str">
        <f t="shared" si="10"/>
        <v/>
      </c>
      <c r="Y65" s="11">
        <f t="shared" si="10"/>
        <v>469</v>
      </c>
      <c r="Z65" s="11" t="str">
        <f t="shared" si="9"/>
        <v/>
      </c>
      <c r="AA65" s="11" t="str">
        <f t="shared" si="9"/>
        <v/>
      </c>
      <c r="AB65" s="11" t="str">
        <f t="shared" si="9"/>
        <v/>
      </c>
      <c r="AC65" s="11" t="str">
        <f t="shared" si="9"/>
        <v/>
      </c>
      <c r="AD65" s="11" t="str">
        <f t="shared" si="9"/>
        <v/>
      </c>
      <c r="AE65" s="11" t="str">
        <f t="shared" si="9"/>
        <v/>
      </c>
      <c r="AF65" s="11" t="str">
        <f t="shared" si="9"/>
        <v/>
      </c>
      <c r="AG65" s="11" t="str">
        <f t="shared" si="9"/>
        <v/>
      </c>
      <c r="AH65" s="11" t="str">
        <f t="shared" si="9"/>
        <v/>
      </c>
      <c r="AI65" s="11" t="str">
        <f t="shared" si="9"/>
        <v/>
      </c>
      <c r="AJ65" s="11" t="str">
        <f t="shared" si="9"/>
        <v/>
      </c>
      <c r="AK65" s="11" t="str">
        <f t="shared" si="9"/>
        <v/>
      </c>
      <c r="AL65" s="11" t="str">
        <f t="shared" si="9"/>
        <v/>
      </c>
      <c r="AM65" s="11" t="str">
        <f t="shared" si="9"/>
        <v/>
      </c>
      <c r="AN65" s="11" t="str">
        <f t="shared" si="9"/>
        <v/>
      </c>
      <c r="AO65" s="11" t="str">
        <f t="shared" si="9"/>
        <v/>
      </c>
      <c r="AP65" s="11" t="str">
        <f t="shared" si="9"/>
        <v/>
      </c>
    </row>
    <row r="66" spans="1:42" x14ac:dyDescent="0.2">
      <c r="A66" t="s">
        <v>1037</v>
      </c>
      <c r="B66" t="s">
        <v>1038</v>
      </c>
      <c r="C66" t="s">
        <v>1039</v>
      </c>
      <c r="E66" s="1">
        <v>3411.9</v>
      </c>
      <c r="F66" s="1">
        <v>0</v>
      </c>
      <c r="G66" s="1">
        <v>0</v>
      </c>
      <c r="H66" s="1">
        <v>3411.9</v>
      </c>
      <c r="I66" t="s">
        <v>24</v>
      </c>
      <c r="J66" t="s">
        <v>35</v>
      </c>
      <c r="K66" s="1">
        <v>3411.9</v>
      </c>
      <c r="L66" s="1">
        <v>0</v>
      </c>
      <c r="M66" s="1">
        <v>100</v>
      </c>
      <c r="N66" s="1">
        <v>0</v>
      </c>
      <c r="O66" s="1">
        <v>487.41</v>
      </c>
      <c r="P66" s="1">
        <v>3411.9</v>
      </c>
      <c r="Q66" s="1">
        <v>487.41</v>
      </c>
      <c r="R66" s="1">
        <v>487.41</v>
      </c>
      <c r="S66" s="1">
        <v>0</v>
      </c>
      <c r="T66" s="1">
        <v>0</v>
      </c>
      <c r="U66" s="1">
        <v>974.82</v>
      </c>
      <c r="V66" s="1">
        <v>2437.08</v>
      </c>
      <c r="W66" s="6">
        <v>370</v>
      </c>
      <c r="X66" s="11" t="str">
        <f t="shared" si="10"/>
        <v/>
      </c>
      <c r="Y66" s="11" t="str">
        <f t="shared" si="10"/>
        <v/>
      </c>
      <c r="Z66" s="11" t="str">
        <f t="shared" si="9"/>
        <v/>
      </c>
      <c r="AA66" s="11" t="str">
        <f t="shared" si="9"/>
        <v/>
      </c>
      <c r="AB66" s="11" t="str">
        <f t="shared" si="9"/>
        <v/>
      </c>
      <c r="AC66" s="11" t="str">
        <f t="shared" si="9"/>
        <v/>
      </c>
      <c r="AD66" s="11" t="str">
        <f t="shared" si="9"/>
        <v/>
      </c>
      <c r="AE66" s="11" t="str">
        <f t="shared" si="9"/>
        <v/>
      </c>
      <c r="AF66" s="11" t="str">
        <f t="shared" si="9"/>
        <v/>
      </c>
      <c r="AG66" s="11" t="str">
        <f t="shared" si="9"/>
        <v/>
      </c>
      <c r="AH66" s="11" t="str">
        <f t="shared" si="9"/>
        <v/>
      </c>
      <c r="AI66" s="11" t="str">
        <f t="shared" si="9"/>
        <v/>
      </c>
      <c r="AJ66" s="11" t="str">
        <f t="shared" si="9"/>
        <v/>
      </c>
      <c r="AK66" s="11" t="str">
        <f t="shared" si="9"/>
        <v/>
      </c>
      <c r="AL66" s="11" t="str">
        <f t="shared" si="9"/>
        <v/>
      </c>
      <c r="AM66" s="11" t="str">
        <f t="shared" si="9"/>
        <v/>
      </c>
      <c r="AN66" s="11" t="str">
        <f t="shared" si="9"/>
        <v/>
      </c>
      <c r="AO66" s="11" t="str">
        <f t="shared" si="9"/>
        <v/>
      </c>
      <c r="AP66" s="11" t="str">
        <f t="shared" si="9"/>
        <v/>
      </c>
    </row>
    <row r="67" spans="1:42" x14ac:dyDescent="0.2">
      <c r="A67" t="s">
        <v>530</v>
      </c>
      <c r="B67" t="s">
        <v>531</v>
      </c>
      <c r="C67" t="s">
        <v>532</v>
      </c>
      <c r="E67" s="1">
        <v>6820.04</v>
      </c>
      <c r="F67" s="1">
        <v>0</v>
      </c>
      <c r="G67" s="1">
        <v>0</v>
      </c>
      <c r="H67" s="1">
        <v>6820.04</v>
      </c>
      <c r="I67" t="s">
        <v>24</v>
      </c>
      <c r="J67" t="s">
        <v>518</v>
      </c>
      <c r="K67" s="1">
        <v>6820.04</v>
      </c>
      <c r="L67" s="1">
        <v>0</v>
      </c>
      <c r="M67" s="1">
        <v>100</v>
      </c>
      <c r="N67" s="1">
        <v>0</v>
      </c>
      <c r="O67" s="1">
        <v>3940.4700000000003</v>
      </c>
      <c r="P67" s="1">
        <v>6820.04</v>
      </c>
      <c r="Q67" s="1">
        <v>3940.4700000000003</v>
      </c>
      <c r="R67" s="1">
        <v>460.73</v>
      </c>
      <c r="S67" s="1">
        <v>0</v>
      </c>
      <c r="T67" s="1">
        <v>0</v>
      </c>
      <c r="U67" s="1">
        <v>4401.2</v>
      </c>
      <c r="V67" s="1">
        <v>2418.84</v>
      </c>
      <c r="W67" s="10">
        <v>200</v>
      </c>
      <c r="X67" s="11" t="str">
        <f t="shared" si="10"/>
        <v/>
      </c>
      <c r="Y67" s="11" t="str">
        <f t="shared" si="10"/>
        <v/>
      </c>
      <c r="Z67" s="11" t="str">
        <f t="shared" si="9"/>
        <v/>
      </c>
      <c r="AA67" s="11" t="str">
        <f t="shared" si="9"/>
        <v/>
      </c>
      <c r="AB67" s="11" t="str">
        <f t="shared" si="9"/>
        <v/>
      </c>
      <c r="AC67" s="11" t="str">
        <f t="shared" si="9"/>
        <v/>
      </c>
      <c r="AD67" s="11" t="str">
        <f t="shared" si="9"/>
        <v/>
      </c>
      <c r="AE67" s="11" t="str">
        <f t="shared" si="9"/>
        <v/>
      </c>
      <c r="AF67" s="11" t="str">
        <f t="shared" si="9"/>
        <v/>
      </c>
      <c r="AG67" s="11" t="str">
        <f t="shared" si="9"/>
        <v/>
      </c>
      <c r="AH67" s="11" t="str">
        <f t="shared" si="9"/>
        <v/>
      </c>
      <c r="AI67" s="11" t="str">
        <f t="shared" si="9"/>
        <v/>
      </c>
      <c r="AJ67" s="11" t="str">
        <f t="shared" si="9"/>
        <v/>
      </c>
      <c r="AK67" s="11" t="str">
        <f t="shared" si="9"/>
        <v/>
      </c>
      <c r="AL67" s="11">
        <f t="shared" si="9"/>
        <v>460.73</v>
      </c>
      <c r="AM67" s="11" t="str">
        <f t="shared" si="9"/>
        <v/>
      </c>
      <c r="AN67" s="11" t="str">
        <f t="shared" si="9"/>
        <v/>
      </c>
      <c r="AO67" s="11" t="str">
        <f t="shared" si="9"/>
        <v/>
      </c>
      <c r="AP67" s="11" t="str">
        <f t="shared" si="9"/>
        <v/>
      </c>
    </row>
    <row r="68" spans="1:42" x14ac:dyDescent="0.2">
      <c r="A68" t="s">
        <v>831</v>
      </c>
      <c r="B68" t="s">
        <v>832</v>
      </c>
      <c r="C68" t="s">
        <v>814</v>
      </c>
      <c r="E68" s="1">
        <v>7726.79</v>
      </c>
      <c r="F68" s="1">
        <v>0</v>
      </c>
      <c r="G68" s="1">
        <v>0</v>
      </c>
      <c r="H68" s="1">
        <v>7726.79</v>
      </c>
      <c r="I68" t="s">
        <v>24</v>
      </c>
      <c r="J68" t="s">
        <v>35</v>
      </c>
      <c r="K68" s="1">
        <v>7726.79</v>
      </c>
      <c r="L68" s="1">
        <v>0</v>
      </c>
      <c r="M68" s="1">
        <v>100</v>
      </c>
      <c r="N68" s="1">
        <v>0</v>
      </c>
      <c r="O68" s="1">
        <v>4231.3500000000004</v>
      </c>
      <c r="P68" s="1">
        <v>7726.79</v>
      </c>
      <c r="Q68" s="1">
        <v>4231.3500000000004</v>
      </c>
      <c r="R68" s="1">
        <v>1103.83</v>
      </c>
      <c r="S68" s="1">
        <v>0</v>
      </c>
      <c r="T68" s="1">
        <v>0</v>
      </c>
      <c r="U68" s="1">
        <v>5335.18</v>
      </c>
      <c r="V68" s="1">
        <v>2391.61</v>
      </c>
      <c r="W68" s="6">
        <v>111</v>
      </c>
      <c r="X68" s="11">
        <f t="shared" si="10"/>
        <v>1103.83</v>
      </c>
      <c r="Y68" s="11" t="str">
        <f t="shared" si="10"/>
        <v/>
      </c>
      <c r="Z68" s="11" t="str">
        <f t="shared" si="9"/>
        <v/>
      </c>
      <c r="AA68" s="11" t="str">
        <f t="shared" si="9"/>
        <v/>
      </c>
      <c r="AB68" s="11" t="str">
        <f t="shared" si="9"/>
        <v/>
      </c>
      <c r="AC68" s="11" t="str">
        <f t="shared" si="9"/>
        <v/>
      </c>
      <c r="AD68" s="11" t="str">
        <f t="shared" si="9"/>
        <v/>
      </c>
      <c r="AE68" s="11" t="str">
        <f t="shared" si="9"/>
        <v/>
      </c>
      <c r="AF68" s="11" t="str">
        <f t="shared" si="9"/>
        <v/>
      </c>
      <c r="AG68" s="11" t="str">
        <f t="shared" si="9"/>
        <v/>
      </c>
      <c r="AH68" s="11" t="str">
        <f t="shared" si="9"/>
        <v/>
      </c>
      <c r="AI68" s="11" t="str">
        <f t="shared" si="9"/>
        <v/>
      </c>
      <c r="AJ68" s="11" t="str">
        <f t="shared" si="9"/>
        <v/>
      </c>
      <c r="AK68" s="11" t="str">
        <f t="shared" si="9"/>
        <v/>
      </c>
      <c r="AL68" s="11" t="str">
        <f t="shared" si="9"/>
        <v/>
      </c>
      <c r="AM68" s="11" t="str">
        <f t="shared" si="9"/>
        <v/>
      </c>
      <c r="AN68" s="11" t="str">
        <f t="shared" si="9"/>
        <v/>
      </c>
      <c r="AO68" s="11" t="str">
        <f t="shared" si="9"/>
        <v/>
      </c>
      <c r="AP68" s="11" t="str">
        <f t="shared" si="9"/>
        <v/>
      </c>
    </row>
    <row r="69" spans="1:42" x14ac:dyDescent="0.2">
      <c r="A69" t="s">
        <v>1000</v>
      </c>
      <c r="B69" t="s">
        <v>1001</v>
      </c>
      <c r="C69" t="s">
        <v>1002</v>
      </c>
      <c r="E69" s="1">
        <v>10997.52</v>
      </c>
      <c r="F69" s="1">
        <v>0</v>
      </c>
      <c r="G69" s="1">
        <v>0</v>
      </c>
      <c r="H69" s="1">
        <v>10997.52</v>
      </c>
      <c r="I69" t="s">
        <v>24</v>
      </c>
      <c r="J69" t="s">
        <v>25</v>
      </c>
      <c r="K69" s="1">
        <v>10997.52</v>
      </c>
      <c r="L69" s="1">
        <v>0</v>
      </c>
      <c r="M69" s="1">
        <v>100</v>
      </c>
      <c r="N69" s="1">
        <v>0</v>
      </c>
      <c r="O69" s="1">
        <v>6598.5</v>
      </c>
      <c r="P69" s="1">
        <v>10997.52</v>
      </c>
      <c r="Q69" s="1">
        <v>6598.5</v>
      </c>
      <c r="R69" s="1">
        <v>2199.5</v>
      </c>
      <c r="S69" s="1">
        <v>0</v>
      </c>
      <c r="T69" s="1">
        <v>0</v>
      </c>
      <c r="U69" s="1">
        <v>8798</v>
      </c>
      <c r="V69" s="1">
        <v>2199.52</v>
      </c>
      <c r="W69" s="6">
        <v>900</v>
      </c>
      <c r="X69" s="11" t="str">
        <f t="shared" si="10"/>
        <v/>
      </c>
      <c r="Y69" s="11" t="str">
        <f t="shared" si="10"/>
        <v/>
      </c>
      <c r="Z69" s="11" t="str">
        <f t="shared" si="9"/>
        <v/>
      </c>
      <c r="AA69" s="11" t="str">
        <f t="shared" si="9"/>
        <v/>
      </c>
      <c r="AB69" s="11" t="str">
        <f t="shared" si="9"/>
        <v/>
      </c>
      <c r="AC69" s="11" t="str">
        <f t="shared" si="9"/>
        <v/>
      </c>
      <c r="AD69" s="11" t="str">
        <f t="shared" si="9"/>
        <v/>
      </c>
      <c r="AE69" s="11" t="str">
        <f t="shared" si="9"/>
        <v/>
      </c>
      <c r="AF69" s="11" t="str">
        <f t="shared" si="9"/>
        <v/>
      </c>
      <c r="AG69" s="11" t="str">
        <f t="shared" si="9"/>
        <v/>
      </c>
      <c r="AH69" s="11" t="str">
        <f t="shared" si="9"/>
        <v/>
      </c>
      <c r="AI69" s="11" t="str">
        <f t="shared" si="9"/>
        <v/>
      </c>
      <c r="AJ69" s="11" t="str">
        <f t="shared" si="9"/>
        <v/>
      </c>
      <c r="AK69" s="11" t="str">
        <f t="shared" si="9"/>
        <v/>
      </c>
      <c r="AL69" s="11" t="str">
        <f t="shared" si="9"/>
        <v/>
      </c>
      <c r="AM69" s="11" t="str">
        <f t="shared" si="9"/>
        <v/>
      </c>
      <c r="AN69" s="11" t="str">
        <f t="shared" si="9"/>
        <v/>
      </c>
      <c r="AO69" s="11" t="str">
        <f t="shared" si="9"/>
        <v/>
      </c>
      <c r="AP69" s="11">
        <f t="shared" si="9"/>
        <v>2199.5</v>
      </c>
    </row>
    <row r="70" spans="1:42" x14ac:dyDescent="0.2">
      <c r="A70" t="s">
        <v>878</v>
      </c>
      <c r="B70" t="s">
        <v>879</v>
      </c>
      <c r="C70" t="s">
        <v>880</v>
      </c>
      <c r="E70" s="1">
        <v>5774.46</v>
      </c>
      <c r="F70" s="1">
        <v>0</v>
      </c>
      <c r="G70" s="1">
        <v>0</v>
      </c>
      <c r="H70" s="1">
        <v>5774.46</v>
      </c>
      <c r="I70" t="s">
        <v>24</v>
      </c>
      <c r="J70" t="s">
        <v>35</v>
      </c>
      <c r="K70" s="1">
        <v>5774.46</v>
      </c>
      <c r="L70" s="1">
        <v>0</v>
      </c>
      <c r="M70" s="1">
        <v>100</v>
      </c>
      <c r="N70" s="1">
        <v>0</v>
      </c>
      <c r="O70" s="1">
        <v>2749.73</v>
      </c>
      <c r="P70" s="1">
        <v>5774.46</v>
      </c>
      <c r="Q70" s="1">
        <v>2749.73</v>
      </c>
      <c r="R70" s="1">
        <v>844.11</v>
      </c>
      <c r="S70" s="1">
        <v>0</v>
      </c>
      <c r="T70" s="1">
        <v>0</v>
      </c>
      <c r="U70" s="1">
        <v>3593.84</v>
      </c>
      <c r="V70" s="1">
        <v>2180.62</v>
      </c>
      <c r="W70" s="6">
        <v>112</v>
      </c>
      <c r="X70" s="11" t="str">
        <f t="shared" si="10"/>
        <v/>
      </c>
      <c r="Y70" s="11">
        <f t="shared" si="10"/>
        <v>844.11</v>
      </c>
      <c r="Z70" s="11" t="str">
        <f t="shared" si="9"/>
        <v/>
      </c>
      <c r="AA70" s="11" t="str">
        <f t="shared" si="9"/>
        <v/>
      </c>
      <c r="AB70" s="11" t="str">
        <f t="shared" si="9"/>
        <v/>
      </c>
      <c r="AC70" s="11" t="str">
        <f t="shared" si="9"/>
        <v/>
      </c>
      <c r="AD70" s="11" t="str">
        <f t="shared" si="9"/>
        <v/>
      </c>
      <c r="AE70" s="11" t="str">
        <f t="shared" si="9"/>
        <v/>
      </c>
      <c r="AF70" s="11" t="str">
        <f t="shared" si="9"/>
        <v/>
      </c>
      <c r="AG70" s="11" t="str">
        <f t="shared" si="9"/>
        <v/>
      </c>
      <c r="AH70" s="11" t="str">
        <f t="shared" si="9"/>
        <v/>
      </c>
      <c r="AI70" s="11" t="str">
        <f t="shared" si="9"/>
        <v/>
      </c>
      <c r="AJ70" s="11" t="str">
        <f t="shared" si="9"/>
        <v/>
      </c>
      <c r="AK70" s="11" t="str">
        <f t="shared" si="9"/>
        <v/>
      </c>
      <c r="AL70" s="11" t="str">
        <f t="shared" si="9"/>
        <v/>
      </c>
      <c r="AM70" s="11" t="str">
        <f t="shared" si="9"/>
        <v/>
      </c>
      <c r="AN70" s="11" t="str">
        <f t="shared" si="9"/>
        <v/>
      </c>
      <c r="AO70" s="11" t="str">
        <f t="shared" si="9"/>
        <v/>
      </c>
      <c r="AP70" s="11" t="str">
        <f t="shared" si="9"/>
        <v/>
      </c>
    </row>
    <row r="71" spans="1:42" x14ac:dyDescent="0.2">
      <c r="A71" t="s">
        <v>919</v>
      </c>
      <c r="B71" t="s">
        <v>920</v>
      </c>
      <c r="C71" t="s">
        <v>921</v>
      </c>
      <c r="E71" s="1">
        <v>3920</v>
      </c>
      <c r="F71" s="1">
        <v>0</v>
      </c>
      <c r="G71" s="1">
        <v>0</v>
      </c>
      <c r="H71" s="1">
        <v>3920</v>
      </c>
      <c r="I71" t="s">
        <v>24</v>
      </c>
      <c r="J71" t="s">
        <v>35</v>
      </c>
      <c r="K71" s="1">
        <v>3920</v>
      </c>
      <c r="L71" s="1">
        <v>0</v>
      </c>
      <c r="M71" s="1">
        <v>100</v>
      </c>
      <c r="N71" s="1">
        <v>0</v>
      </c>
      <c r="O71" s="1">
        <v>1306.67</v>
      </c>
      <c r="P71" s="1">
        <v>3920</v>
      </c>
      <c r="Q71" s="1">
        <v>1306.67</v>
      </c>
      <c r="R71" s="1">
        <v>560</v>
      </c>
      <c r="S71" s="1">
        <v>0</v>
      </c>
      <c r="T71" s="1">
        <v>0</v>
      </c>
      <c r="U71" s="1">
        <v>1866.67</v>
      </c>
      <c r="V71" s="1">
        <v>2053.33</v>
      </c>
      <c r="W71" s="6">
        <v>113</v>
      </c>
      <c r="X71" s="11" t="str">
        <f t="shared" si="10"/>
        <v/>
      </c>
      <c r="Y71" s="11" t="str">
        <f t="shared" si="10"/>
        <v/>
      </c>
      <c r="Z71" s="11">
        <f t="shared" si="9"/>
        <v>560</v>
      </c>
      <c r="AA71" s="11" t="str">
        <f t="shared" si="9"/>
        <v/>
      </c>
      <c r="AB71" s="11" t="str">
        <f t="shared" si="9"/>
        <v/>
      </c>
      <c r="AC71" s="11" t="str">
        <f t="shared" si="9"/>
        <v/>
      </c>
      <c r="AD71" s="11" t="str">
        <f t="shared" si="9"/>
        <v/>
      </c>
      <c r="AE71" s="11" t="str">
        <f t="shared" si="9"/>
        <v/>
      </c>
      <c r="AF71" s="11" t="str">
        <f t="shared" si="9"/>
        <v/>
      </c>
      <c r="AG71" s="11" t="str">
        <f t="shared" si="9"/>
        <v/>
      </c>
      <c r="AH71" s="11" t="str">
        <f t="shared" si="9"/>
        <v/>
      </c>
      <c r="AI71" s="11" t="str">
        <f t="shared" si="9"/>
        <v/>
      </c>
      <c r="AJ71" s="11" t="str">
        <f t="shared" si="9"/>
        <v/>
      </c>
      <c r="AK71" s="11" t="str">
        <f t="shared" si="9"/>
        <v/>
      </c>
      <c r="AL71" s="11" t="str">
        <f t="shared" si="9"/>
        <v/>
      </c>
      <c r="AM71" s="11" t="str">
        <f t="shared" si="9"/>
        <v/>
      </c>
      <c r="AN71" s="11" t="str">
        <f t="shared" si="9"/>
        <v/>
      </c>
      <c r="AO71" s="11" t="str">
        <f t="shared" si="9"/>
        <v/>
      </c>
      <c r="AP71" s="11" t="str">
        <f t="shared" si="9"/>
        <v/>
      </c>
    </row>
    <row r="72" spans="1:42" x14ac:dyDescent="0.2">
      <c r="A72" t="s">
        <v>1034</v>
      </c>
      <c r="B72" t="s">
        <v>1035</v>
      </c>
      <c r="C72" t="s">
        <v>1036</v>
      </c>
      <c r="E72" s="1">
        <v>3323.6800000000003</v>
      </c>
      <c r="F72" s="1">
        <v>0</v>
      </c>
      <c r="G72" s="1">
        <v>0</v>
      </c>
      <c r="H72" s="1">
        <v>3323.6800000000003</v>
      </c>
      <c r="I72" t="s">
        <v>24</v>
      </c>
      <c r="J72" t="s">
        <v>25</v>
      </c>
      <c r="K72" s="1">
        <v>3323.6800000000003</v>
      </c>
      <c r="L72" s="1">
        <v>0</v>
      </c>
      <c r="M72" s="1">
        <v>100</v>
      </c>
      <c r="N72" s="1">
        <v>0</v>
      </c>
      <c r="O72" s="1">
        <v>609.34</v>
      </c>
      <c r="P72" s="1">
        <v>3323.6800000000003</v>
      </c>
      <c r="Q72" s="1">
        <v>609.34</v>
      </c>
      <c r="R72" s="1">
        <v>664.74</v>
      </c>
      <c r="S72" s="1">
        <v>0</v>
      </c>
      <c r="T72" s="1">
        <v>0</v>
      </c>
      <c r="U72" s="1">
        <v>1274.08</v>
      </c>
      <c r="V72" s="1">
        <v>2049.6</v>
      </c>
      <c r="W72" s="6">
        <v>900</v>
      </c>
      <c r="X72" s="11" t="str">
        <f t="shared" si="10"/>
        <v/>
      </c>
      <c r="Y72" s="11" t="str">
        <f t="shared" si="10"/>
        <v/>
      </c>
      <c r="Z72" s="11" t="str">
        <f t="shared" si="9"/>
        <v/>
      </c>
      <c r="AA72" s="11" t="str">
        <f t="shared" si="9"/>
        <v/>
      </c>
      <c r="AB72" s="11" t="str">
        <f t="shared" si="9"/>
        <v/>
      </c>
      <c r="AC72" s="11" t="str">
        <f t="shared" si="9"/>
        <v/>
      </c>
      <c r="AD72" s="11" t="str">
        <f t="shared" si="9"/>
        <v/>
      </c>
      <c r="AE72" s="11" t="str">
        <f t="shared" si="9"/>
        <v/>
      </c>
      <c r="AF72" s="11" t="str">
        <f t="shared" si="9"/>
        <v/>
      </c>
      <c r="AG72" s="11" t="str">
        <f t="shared" si="9"/>
        <v/>
      </c>
      <c r="AH72" s="11" t="str">
        <f t="shared" si="9"/>
        <v/>
      </c>
      <c r="AI72" s="11" t="str">
        <f t="shared" si="9"/>
        <v/>
      </c>
      <c r="AJ72" s="11" t="str">
        <f t="shared" si="9"/>
        <v/>
      </c>
      <c r="AK72" s="11" t="str">
        <f t="shared" si="9"/>
        <v/>
      </c>
      <c r="AL72" s="11" t="str">
        <f t="shared" si="9"/>
        <v/>
      </c>
      <c r="AM72" s="11" t="str">
        <f t="shared" si="9"/>
        <v/>
      </c>
      <c r="AN72" s="11" t="str">
        <f t="shared" si="9"/>
        <v/>
      </c>
      <c r="AO72" s="11" t="str">
        <f t="shared" si="9"/>
        <v/>
      </c>
      <c r="AP72" s="11">
        <f t="shared" si="9"/>
        <v>664.74</v>
      </c>
    </row>
    <row r="73" spans="1:42" x14ac:dyDescent="0.2">
      <c r="A73" t="s">
        <v>1014</v>
      </c>
      <c r="B73" t="s">
        <v>1015</v>
      </c>
      <c r="C73" t="s">
        <v>1016</v>
      </c>
      <c r="E73" s="1">
        <v>2749.46</v>
      </c>
      <c r="F73" s="1">
        <v>0</v>
      </c>
      <c r="G73" s="1">
        <v>0</v>
      </c>
      <c r="H73" s="1">
        <v>2749.46</v>
      </c>
      <c r="I73" t="s">
        <v>24</v>
      </c>
      <c r="J73" t="s">
        <v>35</v>
      </c>
      <c r="K73" s="1">
        <v>2749.46</v>
      </c>
      <c r="L73" s="1">
        <v>0</v>
      </c>
      <c r="M73" s="1">
        <v>100</v>
      </c>
      <c r="N73" s="1">
        <v>0</v>
      </c>
      <c r="O73" s="1">
        <v>392.78000000000003</v>
      </c>
      <c r="P73" s="1">
        <v>2749.46</v>
      </c>
      <c r="Q73" s="1">
        <v>392.78000000000003</v>
      </c>
      <c r="R73" s="1">
        <v>392.78000000000003</v>
      </c>
      <c r="S73" s="1">
        <v>0</v>
      </c>
      <c r="T73" s="1">
        <v>0</v>
      </c>
      <c r="U73" s="1">
        <v>785.56000000000006</v>
      </c>
      <c r="V73" s="1">
        <v>1963.9</v>
      </c>
      <c r="W73" s="6">
        <v>111</v>
      </c>
      <c r="X73" s="11">
        <f t="shared" si="10"/>
        <v>392.78000000000003</v>
      </c>
      <c r="Y73" s="11" t="str">
        <f t="shared" si="10"/>
        <v/>
      </c>
      <c r="Z73" s="11" t="str">
        <f t="shared" si="9"/>
        <v/>
      </c>
      <c r="AA73" s="11" t="str">
        <f t="shared" si="9"/>
        <v/>
      </c>
      <c r="AB73" s="11" t="str">
        <f t="shared" si="9"/>
        <v/>
      </c>
      <c r="AC73" s="11" t="str">
        <f t="shared" si="9"/>
        <v/>
      </c>
      <c r="AD73" s="11" t="str">
        <f t="shared" si="9"/>
        <v/>
      </c>
      <c r="AE73" s="11" t="str">
        <f t="shared" si="9"/>
        <v/>
      </c>
      <c r="AF73" s="11" t="str">
        <f t="shared" si="9"/>
        <v/>
      </c>
      <c r="AG73" s="11" t="str">
        <f t="shared" si="9"/>
        <v/>
      </c>
      <c r="AH73" s="11" t="str">
        <f t="shared" si="9"/>
        <v/>
      </c>
      <c r="AI73" s="11" t="str">
        <f t="shared" si="9"/>
        <v/>
      </c>
      <c r="AJ73" s="11" t="str">
        <f t="shared" si="9"/>
        <v/>
      </c>
      <c r="AK73" s="11" t="str">
        <f t="shared" si="9"/>
        <v/>
      </c>
      <c r="AL73" s="11" t="str">
        <f t="shared" si="9"/>
        <v/>
      </c>
      <c r="AM73" s="11" t="str">
        <f t="shared" si="9"/>
        <v/>
      </c>
      <c r="AN73" s="11" t="str">
        <f t="shared" si="9"/>
        <v/>
      </c>
      <c r="AO73" s="11" t="str">
        <f t="shared" si="9"/>
        <v/>
      </c>
      <c r="AP73" s="11" t="str">
        <f t="shared" si="9"/>
        <v/>
      </c>
    </row>
    <row r="74" spans="1:42" x14ac:dyDescent="0.2">
      <c r="A74" t="s">
        <v>979</v>
      </c>
      <c r="B74" t="s">
        <v>980</v>
      </c>
      <c r="C74" t="s">
        <v>981</v>
      </c>
      <c r="E74" s="1">
        <v>2800</v>
      </c>
      <c r="F74" s="1">
        <v>0</v>
      </c>
      <c r="G74" s="1">
        <v>0</v>
      </c>
      <c r="H74" s="1">
        <v>2800</v>
      </c>
      <c r="I74" t="s">
        <v>24</v>
      </c>
      <c r="J74" t="s">
        <v>35</v>
      </c>
      <c r="K74" s="1">
        <v>2800</v>
      </c>
      <c r="L74" s="1">
        <v>0</v>
      </c>
      <c r="M74" s="1">
        <v>100</v>
      </c>
      <c r="N74" s="1">
        <v>0</v>
      </c>
      <c r="O74" s="1">
        <v>466.67</v>
      </c>
      <c r="P74" s="1">
        <v>2800</v>
      </c>
      <c r="Q74" s="1">
        <v>466.67</v>
      </c>
      <c r="R74" s="1">
        <v>400</v>
      </c>
      <c r="S74" s="1">
        <v>0</v>
      </c>
      <c r="T74" s="1">
        <v>0</v>
      </c>
      <c r="U74" s="1">
        <v>866.67000000000007</v>
      </c>
      <c r="V74" s="1">
        <v>1933.33</v>
      </c>
      <c r="W74" s="6">
        <v>322</v>
      </c>
      <c r="X74" s="11" t="str">
        <f t="shared" si="10"/>
        <v/>
      </c>
      <c r="Y74" s="11" t="str">
        <f t="shared" si="10"/>
        <v/>
      </c>
      <c r="Z74" s="11" t="str">
        <f t="shared" si="9"/>
        <v/>
      </c>
      <c r="AA74" s="11" t="str">
        <f t="shared" si="9"/>
        <v/>
      </c>
      <c r="AB74" s="11" t="str">
        <f t="shared" si="9"/>
        <v/>
      </c>
      <c r="AC74" s="11" t="str">
        <f t="shared" si="9"/>
        <v/>
      </c>
      <c r="AD74" s="11" t="str">
        <f t="shared" si="9"/>
        <v/>
      </c>
      <c r="AE74" s="11" t="str">
        <f t="shared" si="9"/>
        <v/>
      </c>
      <c r="AF74" s="11" t="str">
        <f t="shared" ref="Z74:AP89" si="11">IF($W74=AF$1,$R74,"")</f>
        <v/>
      </c>
      <c r="AG74" s="11">
        <f t="shared" si="11"/>
        <v>400</v>
      </c>
      <c r="AH74" s="11" t="str">
        <f t="shared" si="11"/>
        <v/>
      </c>
      <c r="AI74" s="11" t="str">
        <f t="shared" si="11"/>
        <v/>
      </c>
      <c r="AJ74" s="11" t="str">
        <f t="shared" si="11"/>
        <v/>
      </c>
      <c r="AK74" s="11" t="str">
        <f t="shared" si="11"/>
        <v/>
      </c>
      <c r="AL74" s="11" t="str">
        <f t="shared" si="11"/>
        <v/>
      </c>
      <c r="AM74" s="11" t="str">
        <f t="shared" si="11"/>
        <v/>
      </c>
      <c r="AN74" s="11" t="str">
        <f t="shared" si="11"/>
        <v/>
      </c>
      <c r="AO74" s="11" t="str">
        <f t="shared" si="11"/>
        <v/>
      </c>
      <c r="AP74" s="11" t="str">
        <f t="shared" si="11"/>
        <v/>
      </c>
    </row>
    <row r="75" spans="1:42" x14ac:dyDescent="0.2">
      <c r="A75" t="s">
        <v>982</v>
      </c>
      <c r="B75" t="s">
        <v>983</v>
      </c>
      <c r="C75" t="s">
        <v>984</v>
      </c>
      <c r="E75" s="1">
        <v>2211.5</v>
      </c>
      <c r="F75" s="1">
        <v>0</v>
      </c>
      <c r="G75" s="1">
        <v>0</v>
      </c>
      <c r="H75" s="1">
        <v>2211.5</v>
      </c>
      <c r="I75" t="s">
        <v>24</v>
      </c>
      <c r="J75" t="s">
        <v>518</v>
      </c>
      <c r="K75" s="1">
        <v>2211.5</v>
      </c>
      <c r="L75" s="1">
        <v>0</v>
      </c>
      <c r="M75" s="1">
        <v>100</v>
      </c>
      <c r="N75" s="1">
        <v>0</v>
      </c>
      <c r="O75" s="1">
        <v>172</v>
      </c>
      <c r="P75" s="1">
        <v>2211.5</v>
      </c>
      <c r="Q75" s="1">
        <v>172</v>
      </c>
      <c r="R75" s="1">
        <v>147.43</v>
      </c>
      <c r="S75" s="1">
        <v>0</v>
      </c>
      <c r="T75" s="1">
        <v>0</v>
      </c>
      <c r="U75" s="1">
        <v>319.43</v>
      </c>
      <c r="V75" s="1">
        <v>1892.07</v>
      </c>
      <c r="W75" s="6">
        <v>300</v>
      </c>
      <c r="X75" s="11" t="str">
        <f t="shared" si="10"/>
        <v/>
      </c>
      <c r="Y75" s="11" t="str">
        <f t="shared" si="10"/>
        <v/>
      </c>
      <c r="Z75" s="11" t="str">
        <f t="shared" si="11"/>
        <v/>
      </c>
      <c r="AA75" s="11" t="str">
        <f t="shared" si="11"/>
        <v/>
      </c>
      <c r="AB75" s="11" t="str">
        <f t="shared" si="11"/>
        <v/>
      </c>
      <c r="AC75" s="11" t="str">
        <f t="shared" si="11"/>
        <v/>
      </c>
      <c r="AD75" s="11" t="str">
        <f t="shared" si="11"/>
        <v/>
      </c>
      <c r="AE75" s="11" t="str">
        <f t="shared" si="11"/>
        <v/>
      </c>
      <c r="AF75" s="11" t="str">
        <f t="shared" si="11"/>
        <v/>
      </c>
      <c r="AG75" s="11" t="str">
        <f t="shared" si="11"/>
        <v/>
      </c>
      <c r="AH75" s="11" t="str">
        <f t="shared" si="11"/>
        <v/>
      </c>
      <c r="AI75" s="11" t="str">
        <f t="shared" si="11"/>
        <v/>
      </c>
      <c r="AJ75" s="11" t="str">
        <f t="shared" si="11"/>
        <v/>
      </c>
      <c r="AK75" s="11" t="str">
        <f t="shared" si="11"/>
        <v/>
      </c>
      <c r="AL75" s="11" t="str">
        <f t="shared" si="11"/>
        <v/>
      </c>
      <c r="AM75" s="11">
        <f t="shared" si="11"/>
        <v>147.43</v>
      </c>
      <c r="AN75" s="11" t="str">
        <f t="shared" si="11"/>
        <v/>
      </c>
      <c r="AO75" s="11" t="str">
        <f t="shared" si="11"/>
        <v/>
      </c>
      <c r="AP75" s="11" t="str">
        <f t="shared" si="11"/>
        <v/>
      </c>
    </row>
    <row r="76" spans="1:42" x14ac:dyDescent="0.2">
      <c r="A76" t="s">
        <v>1023</v>
      </c>
      <c r="B76" t="s">
        <v>1024</v>
      </c>
      <c r="C76" t="s">
        <v>1019</v>
      </c>
      <c r="E76" s="1">
        <v>3090.96</v>
      </c>
      <c r="F76" s="1">
        <v>0</v>
      </c>
      <c r="G76" s="1">
        <v>0</v>
      </c>
      <c r="H76" s="1">
        <v>3090.96</v>
      </c>
      <c r="I76" t="s">
        <v>24</v>
      </c>
      <c r="J76" t="s">
        <v>25</v>
      </c>
      <c r="K76" s="1">
        <v>3090.96</v>
      </c>
      <c r="L76" s="1">
        <v>0</v>
      </c>
      <c r="M76" s="1">
        <v>100</v>
      </c>
      <c r="N76" s="1">
        <v>0</v>
      </c>
      <c r="O76" s="1">
        <v>618.19000000000005</v>
      </c>
      <c r="P76" s="1">
        <v>3090.96</v>
      </c>
      <c r="Q76" s="1">
        <v>618.19000000000005</v>
      </c>
      <c r="R76" s="1">
        <v>618.19000000000005</v>
      </c>
      <c r="S76" s="1">
        <v>0</v>
      </c>
      <c r="T76" s="1">
        <v>0</v>
      </c>
      <c r="U76" s="1">
        <v>1236.3800000000001</v>
      </c>
      <c r="V76" s="1">
        <v>1854.58</v>
      </c>
      <c r="W76" s="6">
        <v>900</v>
      </c>
      <c r="X76" s="11" t="str">
        <f t="shared" si="10"/>
        <v/>
      </c>
      <c r="Y76" s="11" t="str">
        <f t="shared" si="10"/>
        <v/>
      </c>
      <c r="Z76" s="11" t="str">
        <f t="shared" si="11"/>
        <v/>
      </c>
      <c r="AA76" s="11" t="str">
        <f t="shared" si="11"/>
        <v/>
      </c>
      <c r="AB76" s="11" t="str">
        <f t="shared" si="11"/>
        <v/>
      </c>
      <c r="AC76" s="11" t="str">
        <f t="shared" si="11"/>
        <v/>
      </c>
      <c r="AD76" s="11" t="str">
        <f t="shared" si="11"/>
        <v/>
      </c>
      <c r="AE76" s="11" t="str">
        <f t="shared" si="11"/>
        <v/>
      </c>
      <c r="AF76" s="11" t="str">
        <f t="shared" si="11"/>
        <v/>
      </c>
      <c r="AG76" s="11" t="str">
        <f t="shared" si="11"/>
        <v/>
      </c>
      <c r="AH76" s="11" t="str">
        <f t="shared" si="11"/>
        <v/>
      </c>
      <c r="AI76" s="11" t="str">
        <f t="shared" si="11"/>
        <v/>
      </c>
      <c r="AJ76" s="11" t="str">
        <f t="shared" si="11"/>
        <v/>
      </c>
      <c r="AK76" s="11" t="str">
        <f t="shared" si="11"/>
        <v/>
      </c>
      <c r="AL76" s="11" t="str">
        <f t="shared" si="11"/>
        <v/>
      </c>
      <c r="AM76" s="11" t="str">
        <f t="shared" si="11"/>
        <v/>
      </c>
      <c r="AN76" s="11" t="str">
        <f t="shared" si="11"/>
        <v/>
      </c>
      <c r="AO76" s="11" t="str">
        <f t="shared" si="11"/>
        <v/>
      </c>
      <c r="AP76" s="11">
        <f t="shared" si="11"/>
        <v>618.19000000000005</v>
      </c>
    </row>
    <row r="77" spans="1:42" x14ac:dyDescent="0.2">
      <c r="A77" t="s">
        <v>810</v>
      </c>
      <c r="B77" t="s">
        <v>811</v>
      </c>
      <c r="C77" t="s">
        <v>807</v>
      </c>
      <c r="E77" s="1">
        <v>3408</v>
      </c>
      <c r="F77" s="1">
        <v>0</v>
      </c>
      <c r="G77" s="1">
        <v>0</v>
      </c>
      <c r="H77" s="1">
        <v>3408</v>
      </c>
      <c r="I77" t="s">
        <v>24</v>
      </c>
      <c r="J77" t="s">
        <v>105</v>
      </c>
      <c r="K77" s="1">
        <v>3408</v>
      </c>
      <c r="L77" s="1">
        <v>0</v>
      </c>
      <c r="M77" s="1">
        <v>100</v>
      </c>
      <c r="N77" s="1">
        <v>0</v>
      </c>
      <c r="O77" s="1">
        <v>1391.6000000000001</v>
      </c>
      <c r="P77" s="1">
        <v>3408</v>
      </c>
      <c r="Q77" s="1">
        <v>1391.6000000000001</v>
      </c>
      <c r="R77" s="1">
        <v>340.8</v>
      </c>
      <c r="S77" s="1">
        <v>0</v>
      </c>
      <c r="T77" s="1">
        <v>0</v>
      </c>
      <c r="U77" s="1">
        <v>1732.4</v>
      </c>
      <c r="V77" s="1">
        <v>1675.6000000000001</v>
      </c>
      <c r="W77" s="6">
        <v>111</v>
      </c>
      <c r="X77" s="11">
        <f t="shared" si="10"/>
        <v>340.8</v>
      </c>
      <c r="Y77" s="11" t="str">
        <f t="shared" si="10"/>
        <v/>
      </c>
      <c r="Z77" s="11" t="str">
        <f t="shared" si="11"/>
        <v/>
      </c>
      <c r="AA77" s="11" t="str">
        <f t="shared" si="11"/>
        <v/>
      </c>
      <c r="AB77" s="11" t="str">
        <f t="shared" si="11"/>
        <v/>
      </c>
      <c r="AC77" s="11" t="str">
        <f t="shared" si="11"/>
        <v/>
      </c>
      <c r="AD77" s="11" t="str">
        <f t="shared" si="11"/>
        <v/>
      </c>
      <c r="AE77" s="11" t="str">
        <f t="shared" si="11"/>
        <v/>
      </c>
      <c r="AF77" s="11" t="str">
        <f t="shared" si="11"/>
        <v/>
      </c>
      <c r="AG77" s="11" t="str">
        <f t="shared" si="11"/>
        <v/>
      </c>
      <c r="AH77" s="11" t="str">
        <f t="shared" si="11"/>
        <v/>
      </c>
      <c r="AI77" s="11" t="str">
        <f t="shared" si="11"/>
        <v/>
      </c>
      <c r="AJ77" s="11" t="str">
        <f t="shared" si="11"/>
        <v/>
      </c>
      <c r="AK77" s="11" t="str">
        <f t="shared" si="11"/>
        <v/>
      </c>
      <c r="AL77" s="11" t="str">
        <f t="shared" si="11"/>
        <v/>
      </c>
      <c r="AM77" s="11" t="str">
        <f t="shared" si="11"/>
        <v/>
      </c>
      <c r="AN77" s="11" t="str">
        <f t="shared" si="11"/>
        <v/>
      </c>
      <c r="AO77" s="11" t="str">
        <f t="shared" si="11"/>
        <v/>
      </c>
      <c r="AP77" s="11" t="str">
        <f t="shared" si="11"/>
        <v/>
      </c>
    </row>
    <row r="78" spans="1:42" x14ac:dyDescent="0.2">
      <c r="A78" t="s">
        <v>991</v>
      </c>
      <c r="B78" t="s">
        <v>992</v>
      </c>
      <c r="C78" t="s">
        <v>993</v>
      </c>
      <c r="E78" s="1">
        <v>2222.8200000000002</v>
      </c>
      <c r="F78" s="1">
        <v>0</v>
      </c>
      <c r="G78" s="1">
        <v>0</v>
      </c>
      <c r="H78" s="1">
        <v>2222.8200000000002</v>
      </c>
      <c r="I78" t="s">
        <v>24</v>
      </c>
      <c r="J78" t="s">
        <v>35</v>
      </c>
      <c r="K78" s="1">
        <v>2222.8200000000002</v>
      </c>
      <c r="L78" s="1">
        <v>0</v>
      </c>
      <c r="M78" s="1">
        <v>100</v>
      </c>
      <c r="N78" s="1">
        <v>0</v>
      </c>
      <c r="O78" s="1">
        <v>321.38</v>
      </c>
      <c r="P78" s="1">
        <v>2222.8200000000002</v>
      </c>
      <c r="Q78" s="1">
        <v>321.38</v>
      </c>
      <c r="R78" s="1">
        <v>321.37</v>
      </c>
      <c r="S78" s="1">
        <v>0</v>
      </c>
      <c r="T78" s="1">
        <v>0</v>
      </c>
      <c r="U78" s="1">
        <v>642.75</v>
      </c>
      <c r="V78" s="1">
        <v>1580.07</v>
      </c>
      <c r="W78" s="6">
        <v>311</v>
      </c>
      <c r="X78" s="11" t="str">
        <f t="shared" si="10"/>
        <v/>
      </c>
      <c r="Y78" s="11" t="str">
        <f t="shared" si="10"/>
        <v/>
      </c>
      <c r="Z78" s="11" t="str">
        <f t="shared" si="11"/>
        <v/>
      </c>
      <c r="AA78" s="11" t="str">
        <f t="shared" si="11"/>
        <v/>
      </c>
      <c r="AB78" s="11" t="str">
        <f t="shared" si="11"/>
        <v/>
      </c>
      <c r="AC78" s="11" t="str">
        <f t="shared" si="11"/>
        <v/>
      </c>
      <c r="AD78" s="11" t="str">
        <f t="shared" si="11"/>
        <v/>
      </c>
      <c r="AE78" s="11">
        <f t="shared" si="11"/>
        <v>321.37</v>
      </c>
      <c r="AF78" s="11" t="str">
        <f t="shared" si="11"/>
        <v/>
      </c>
      <c r="AG78" s="11" t="str">
        <f t="shared" si="11"/>
        <v/>
      </c>
      <c r="AH78" s="11" t="str">
        <f t="shared" si="11"/>
        <v/>
      </c>
      <c r="AI78" s="11" t="str">
        <f t="shared" si="11"/>
        <v/>
      </c>
      <c r="AJ78" s="11" t="str">
        <f t="shared" si="11"/>
        <v/>
      </c>
      <c r="AK78" s="11" t="str">
        <f t="shared" si="11"/>
        <v/>
      </c>
      <c r="AL78" s="11" t="str">
        <f t="shared" si="11"/>
        <v/>
      </c>
      <c r="AM78" s="11" t="str">
        <f t="shared" si="11"/>
        <v/>
      </c>
      <c r="AN78" s="11" t="str">
        <f t="shared" si="11"/>
        <v/>
      </c>
      <c r="AO78" s="11" t="str">
        <f t="shared" si="11"/>
        <v/>
      </c>
      <c r="AP78" s="11" t="str">
        <f t="shared" si="11"/>
        <v/>
      </c>
    </row>
    <row r="79" spans="1:42" x14ac:dyDescent="0.2">
      <c r="A79" t="s">
        <v>952</v>
      </c>
      <c r="B79" t="s">
        <v>953</v>
      </c>
      <c r="C79" t="s">
        <v>954</v>
      </c>
      <c r="E79" s="1">
        <v>2471.4</v>
      </c>
      <c r="F79" s="1">
        <v>0</v>
      </c>
      <c r="G79" s="1">
        <v>0</v>
      </c>
      <c r="H79" s="1">
        <v>2471.4</v>
      </c>
      <c r="I79" t="s">
        <v>24</v>
      </c>
      <c r="J79" t="s">
        <v>35</v>
      </c>
      <c r="K79" s="1">
        <v>2471.4</v>
      </c>
      <c r="L79" s="1">
        <v>0</v>
      </c>
      <c r="M79" s="1">
        <v>100</v>
      </c>
      <c r="N79" s="1">
        <v>0</v>
      </c>
      <c r="O79" s="1">
        <v>588.43000000000006</v>
      </c>
      <c r="P79" s="1">
        <v>2471.4</v>
      </c>
      <c r="Q79" s="1">
        <v>588.43000000000006</v>
      </c>
      <c r="R79" s="1">
        <v>358.66</v>
      </c>
      <c r="S79" s="1">
        <v>0</v>
      </c>
      <c r="T79" s="1">
        <v>0</v>
      </c>
      <c r="U79" s="1">
        <v>947.09</v>
      </c>
      <c r="V79" s="1">
        <v>1524.31</v>
      </c>
      <c r="W79" s="10">
        <v>380</v>
      </c>
      <c r="X79" s="11" t="str">
        <f t="shared" si="10"/>
        <v/>
      </c>
      <c r="Y79" s="11" t="str">
        <f t="shared" si="10"/>
        <v/>
      </c>
      <c r="Z79" s="11" t="str">
        <f t="shared" si="11"/>
        <v/>
      </c>
      <c r="AA79" s="11" t="str">
        <f t="shared" si="11"/>
        <v/>
      </c>
      <c r="AB79" s="11" t="str">
        <f t="shared" si="11"/>
        <v/>
      </c>
      <c r="AC79" s="11" t="str">
        <f t="shared" si="11"/>
        <v/>
      </c>
      <c r="AD79" s="11" t="str">
        <f t="shared" si="11"/>
        <v/>
      </c>
      <c r="AE79" s="11" t="str">
        <f t="shared" si="11"/>
        <v/>
      </c>
      <c r="AF79" s="11" t="str">
        <f t="shared" si="11"/>
        <v/>
      </c>
      <c r="AG79" s="11" t="str">
        <f t="shared" si="11"/>
        <v/>
      </c>
      <c r="AH79" s="11" t="str">
        <f t="shared" si="11"/>
        <v/>
      </c>
      <c r="AI79" s="11">
        <f t="shared" si="11"/>
        <v>358.66</v>
      </c>
      <c r="AJ79" s="11" t="str">
        <f t="shared" si="11"/>
        <v/>
      </c>
      <c r="AK79" s="11" t="str">
        <f t="shared" si="11"/>
        <v/>
      </c>
      <c r="AL79" s="11" t="str">
        <f t="shared" si="11"/>
        <v/>
      </c>
      <c r="AM79" s="11" t="str">
        <f t="shared" si="11"/>
        <v/>
      </c>
      <c r="AN79" s="11" t="str">
        <f t="shared" si="11"/>
        <v/>
      </c>
      <c r="AO79" s="11" t="str">
        <f t="shared" si="11"/>
        <v/>
      </c>
      <c r="AP79" s="11" t="str">
        <f t="shared" si="11"/>
        <v/>
      </c>
    </row>
    <row r="80" spans="1:42" x14ac:dyDescent="0.2">
      <c r="A80" t="s">
        <v>974</v>
      </c>
      <c r="B80" t="s">
        <v>896</v>
      </c>
      <c r="C80" t="s">
        <v>975</v>
      </c>
      <c r="E80" s="1">
        <v>2079.46</v>
      </c>
      <c r="F80" s="1">
        <v>0</v>
      </c>
      <c r="G80" s="1">
        <v>0</v>
      </c>
      <c r="H80" s="1">
        <v>2079.46</v>
      </c>
      <c r="I80" t="s">
        <v>24</v>
      </c>
      <c r="J80" t="s">
        <v>35</v>
      </c>
      <c r="K80" s="1">
        <v>2079.46</v>
      </c>
      <c r="L80" s="1">
        <v>0</v>
      </c>
      <c r="M80" s="1">
        <v>100</v>
      </c>
      <c r="N80" s="1">
        <v>0</v>
      </c>
      <c r="O80" s="1">
        <v>371.34000000000003</v>
      </c>
      <c r="P80" s="1">
        <v>2079.46</v>
      </c>
      <c r="Q80" s="1">
        <v>371.34000000000003</v>
      </c>
      <c r="R80" s="1">
        <v>297.07</v>
      </c>
      <c r="S80" s="1">
        <v>0</v>
      </c>
      <c r="T80" s="1">
        <v>0</v>
      </c>
      <c r="U80" s="1">
        <v>668.41</v>
      </c>
      <c r="V80" s="1">
        <v>1411.05</v>
      </c>
      <c r="W80" s="6">
        <v>112</v>
      </c>
      <c r="X80" s="11" t="str">
        <f t="shared" si="10"/>
        <v/>
      </c>
      <c r="Y80" s="11">
        <f t="shared" si="10"/>
        <v>297.07</v>
      </c>
      <c r="Z80" s="11" t="str">
        <f t="shared" si="11"/>
        <v/>
      </c>
      <c r="AA80" s="11" t="str">
        <f t="shared" si="11"/>
        <v/>
      </c>
      <c r="AB80" s="11" t="str">
        <f t="shared" si="11"/>
        <v/>
      </c>
      <c r="AC80" s="11" t="str">
        <f t="shared" si="11"/>
        <v/>
      </c>
      <c r="AD80" s="11" t="str">
        <f t="shared" si="11"/>
        <v/>
      </c>
      <c r="AE80" s="11" t="str">
        <f t="shared" si="11"/>
        <v/>
      </c>
      <c r="AF80" s="11" t="str">
        <f t="shared" si="11"/>
        <v/>
      </c>
      <c r="AG80" s="11" t="str">
        <f t="shared" si="11"/>
        <v/>
      </c>
      <c r="AH80" s="11" t="str">
        <f t="shared" si="11"/>
        <v/>
      </c>
      <c r="AI80" s="11" t="str">
        <f t="shared" si="11"/>
        <v/>
      </c>
      <c r="AJ80" s="11" t="str">
        <f t="shared" si="11"/>
        <v/>
      </c>
      <c r="AK80" s="11" t="str">
        <f t="shared" si="11"/>
        <v/>
      </c>
      <c r="AL80" s="11" t="str">
        <f t="shared" si="11"/>
        <v/>
      </c>
      <c r="AM80" s="11" t="str">
        <f t="shared" si="11"/>
        <v/>
      </c>
      <c r="AN80" s="11" t="str">
        <f t="shared" si="11"/>
        <v/>
      </c>
      <c r="AO80" s="11" t="str">
        <f t="shared" si="11"/>
        <v/>
      </c>
      <c r="AP80" s="11" t="str">
        <f t="shared" si="11"/>
        <v/>
      </c>
    </row>
    <row r="81" spans="1:42" x14ac:dyDescent="0.2">
      <c r="A81" t="s">
        <v>835</v>
      </c>
      <c r="B81" t="s">
        <v>836</v>
      </c>
      <c r="C81" t="s">
        <v>828</v>
      </c>
      <c r="E81" s="1">
        <v>2610</v>
      </c>
      <c r="F81" s="1">
        <v>0</v>
      </c>
      <c r="G81" s="1">
        <v>0</v>
      </c>
      <c r="H81" s="1">
        <v>2610</v>
      </c>
      <c r="I81" t="s">
        <v>24</v>
      </c>
      <c r="J81" t="s">
        <v>105</v>
      </c>
      <c r="K81" s="1">
        <v>2610</v>
      </c>
      <c r="L81" s="1">
        <v>0</v>
      </c>
      <c r="M81" s="1">
        <v>100</v>
      </c>
      <c r="N81" s="1">
        <v>0</v>
      </c>
      <c r="O81" s="1">
        <v>1000.5</v>
      </c>
      <c r="P81" s="1">
        <v>2610</v>
      </c>
      <c r="Q81" s="1">
        <v>1000.5</v>
      </c>
      <c r="R81" s="1">
        <v>264.58</v>
      </c>
      <c r="S81" s="1">
        <v>0</v>
      </c>
      <c r="T81" s="1">
        <v>0</v>
      </c>
      <c r="U81" s="1">
        <v>1265.08</v>
      </c>
      <c r="V81" s="1">
        <v>1344.92</v>
      </c>
      <c r="W81" s="6">
        <v>111</v>
      </c>
      <c r="X81" s="11">
        <f t="shared" si="10"/>
        <v>264.58</v>
      </c>
      <c r="Y81" s="11" t="str">
        <f t="shared" si="10"/>
        <v/>
      </c>
      <c r="Z81" s="11" t="str">
        <f t="shared" si="11"/>
        <v/>
      </c>
      <c r="AA81" s="11" t="str">
        <f t="shared" si="11"/>
        <v/>
      </c>
      <c r="AB81" s="11" t="str">
        <f t="shared" si="11"/>
        <v/>
      </c>
      <c r="AC81" s="11" t="str">
        <f t="shared" si="11"/>
        <v/>
      </c>
      <c r="AD81" s="11" t="str">
        <f t="shared" si="11"/>
        <v/>
      </c>
      <c r="AE81" s="11" t="str">
        <f t="shared" si="11"/>
        <v/>
      </c>
      <c r="AF81" s="11" t="str">
        <f t="shared" si="11"/>
        <v/>
      </c>
      <c r="AG81" s="11" t="str">
        <f t="shared" si="11"/>
        <v/>
      </c>
      <c r="AH81" s="11" t="str">
        <f t="shared" si="11"/>
        <v/>
      </c>
      <c r="AI81" s="11" t="str">
        <f t="shared" si="11"/>
        <v/>
      </c>
      <c r="AJ81" s="11" t="str">
        <f t="shared" si="11"/>
        <v/>
      </c>
      <c r="AK81" s="11" t="str">
        <f t="shared" si="11"/>
        <v/>
      </c>
      <c r="AL81" s="11" t="str">
        <f t="shared" si="11"/>
        <v/>
      </c>
      <c r="AM81" s="11" t="str">
        <f t="shared" si="11"/>
        <v/>
      </c>
      <c r="AN81" s="11" t="str">
        <f t="shared" si="11"/>
        <v/>
      </c>
      <c r="AO81" s="11" t="str">
        <f t="shared" si="11"/>
        <v/>
      </c>
      <c r="AP81" s="11" t="str">
        <f t="shared" si="11"/>
        <v/>
      </c>
    </row>
    <row r="82" spans="1:42" x14ac:dyDescent="0.2">
      <c r="A82" t="s">
        <v>1040</v>
      </c>
      <c r="B82" t="s">
        <v>1041</v>
      </c>
      <c r="C82" t="s">
        <v>1042</v>
      </c>
      <c r="E82" s="1">
        <v>3994.75</v>
      </c>
      <c r="F82" s="1">
        <v>0</v>
      </c>
      <c r="G82" s="1">
        <v>0</v>
      </c>
      <c r="H82" s="1">
        <v>3994.75</v>
      </c>
      <c r="I82" t="s">
        <v>24</v>
      </c>
      <c r="J82" t="s">
        <v>238</v>
      </c>
      <c r="K82" s="1">
        <v>3994.75</v>
      </c>
      <c r="L82" s="1">
        <v>0</v>
      </c>
      <c r="M82" s="1">
        <v>100</v>
      </c>
      <c r="N82" s="1">
        <v>0</v>
      </c>
      <c r="O82" s="1">
        <v>1331.58</v>
      </c>
      <c r="P82" s="1">
        <v>3994.75</v>
      </c>
      <c r="Q82" s="1">
        <v>1331.58</v>
      </c>
      <c r="R82" s="1">
        <v>1331.58</v>
      </c>
      <c r="S82" s="1">
        <v>0</v>
      </c>
      <c r="T82" s="1">
        <v>0</v>
      </c>
      <c r="U82" s="1">
        <v>2663.16</v>
      </c>
      <c r="V82" s="1">
        <v>1331.59</v>
      </c>
      <c r="W82" s="6">
        <v>370</v>
      </c>
      <c r="X82" s="11" t="str">
        <f t="shared" ref="X82:Y105" si="12">IF($W82=X$1,$R82,"")</f>
        <v/>
      </c>
      <c r="Y82" s="11" t="str">
        <f t="shared" si="12"/>
        <v/>
      </c>
      <c r="Z82" s="11" t="str">
        <f t="shared" si="11"/>
        <v/>
      </c>
      <c r="AA82" s="11" t="str">
        <f t="shared" si="11"/>
        <v/>
      </c>
      <c r="AB82" s="11" t="str">
        <f t="shared" si="11"/>
        <v/>
      </c>
      <c r="AC82" s="11" t="str">
        <f t="shared" si="11"/>
        <v/>
      </c>
      <c r="AD82" s="11" t="str">
        <f t="shared" si="11"/>
        <v/>
      </c>
      <c r="AE82" s="11" t="str">
        <f t="shared" si="11"/>
        <v/>
      </c>
      <c r="AF82" s="11" t="str">
        <f t="shared" si="11"/>
        <v/>
      </c>
      <c r="AG82" s="11" t="str">
        <f t="shared" si="11"/>
        <v/>
      </c>
      <c r="AH82" s="11" t="str">
        <f t="shared" si="11"/>
        <v/>
      </c>
      <c r="AI82" s="11" t="str">
        <f t="shared" si="11"/>
        <v/>
      </c>
      <c r="AJ82" s="11" t="str">
        <f t="shared" si="11"/>
        <v/>
      </c>
      <c r="AK82" s="11" t="str">
        <f t="shared" si="11"/>
        <v/>
      </c>
      <c r="AL82" s="11" t="str">
        <f t="shared" si="11"/>
        <v/>
      </c>
      <c r="AM82" s="11" t="str">
        <f t="shared" si="11"/>
        <v/>
      </c>
      <c r="AN82" s="11" t="str">
        <f t="shared" si="11"/>
        <v/>
      </c>
      <c r="AO82" s="11" t="str">
        <f t="shared" si="11"/>
        <v/>
      </c>
      <c r="AP82" s="11" t="str">
        <f t="shared" si="11"/>
        <v/>
      </c>
    </row>
    <row r="83" spans="1:42" x14ac:dyDescent="0.2">
      <c r="A83" t="s">
        <v>1031</v>
      </c>
      <c r="B83" t="s">
        <v>1032</v>
      </c>
      <c r="C83" t="s">
        <v>1033</v>
      </c>
      <c r="E83" s="1">
        <v>2049.7600000000002</v>
      </c>
      <c r="F83" s="1">
        <v>0</v>
      </c>
      <c r="G83" s="1">
        <v>0</v>
      </c>
      <c r="H83" s="1">
        <v>2049.7600000000002</v>
      </c>
      <c r="I83" t="s">
        <v>24</v>
      </c>
      <c r="J83" t="s">
        <v>25</v>
      </c>
      <c r="K83" s="1">
        <v>2049.7600000000002</v>
      </c>
      <c r="L83" s="1">
        <v>0</v>
      </c>
      <c r="M83" s="1">
        <v>100</v>
      </c>
      <c r="N83" s="1">
        <v>0</v>
      </c>
      <c r="O83" s="1">
        <v>375.79</v>
      </c>
      <c r="P83" s="1">
        <v>2049.7600000000002</v>
      </c>
      <c r="Q83" s="1">
        <v>375.79</v>
      </c>
      <c r="R83" s="1">
        <v>409.95</v>
      </c>
      <c r="S83" s="1">
        <v>0</v>
      </c>
      <c r="T83" s="1">
        <v>0</v>
      </c>
      <c r="U83" s="1">
        <v>785.74</v>
      </c>
      <c r="V83" s="1">
        <v>1264.02</v>
      </c>
      <c r="W83" s="6">
        <v>900</v>
      </c>
      <c r="X83" s="11" t="str">
        <f t="shared" si="12"/>
        <v/>
      </c>
      <c r="Y83" s="11" t="str">
        <f t="shared" si="12"/>
        <v/>
      </c>
      <c r="Z83" s="11" t="str">
        <f t="shared" ref="Z83:AL83" si="13">IF($W83=Z$1,$R83,"")</f>
        <v/>
      </c>
      <c r="AA83" s="11" t="str">
        <f t="shared" si="13"/>
        <v/>
      </c>
      <c r="AB83" s="11" t="str">
        <f t="shared" si="13"/>
        <v/>
      </c>
      <c r="AC83" s="11" t="str">
        <f t="shared" si="13"/>
        <v/>
      </c>
      <c r="AD83" s="11" t="str">
        <f t="shared" si="13"/>
        <v/>
      </c>
      <c r="AE83" s="11" t="str">
        <f t="shared" si="13"/>
        <v/>
      </c>
      <c r="AF83" s="11" t="str">
        <f t="shared" si="13"/>
        <v/>
      </c>
      <c r="AG83" s="11" t="str">
        <f t="shared" si="13"/>
        <v/>
      </c>
      <c r="AH83" s="11" t="str">
        <f t="shared" si="13"/>
        <v/>
      </c>
      <c r="AI83" s="11" t="str">
        <f t="shared" si="13"/>
        <v/>
      </c>
      <c r="AJ83" s="11" t="str">
        <f t="shared" si="13"/>
        <v/>
      </c>
      <c r="AK83" s="11" t="str">
        <f t="shared" si="13"/>
        <v/>
      </c>
      <c r="AL83" s="11" t="str">
        <f t="shared" si="13"/>
        <v/>
      </c>
      <c r="AM83" s="11" t="str">
        <f t="shared" si="11"/>
        <v/>
      </c>
      <c r="AN83" s="11" t="str">
        <f t="shared" si="11"/>
        <v/>
      </c>
      <c r="AO83" s="11" t="str">
        <f t="shared" si="11"/>
        <v/>
      </c>
      <c r="AP83" s="11">
        <f t="shared" si="11"/>
        <v>409.95</v>
      </c>
    </row>
    <row r="84" spans="1:42" x14ac:dyDescent="0.2">
      <c r="A84" t="s">
        <v>823</v>
      </c>
      <c r="B84" t="s">
        <v>824</v>
      </c>
      <c r="C84" t="s">
        <v>825</v>
      </c>
      <c r="E84" s="1">
        <v>2500</v>
      </c>
      <c r="F84" s="1">
        <v>0</v>
      </c>
      <c r="G84" s="1">
        <v>0</v>
      </c>
      <c r="H84" s="1">
        <v>2500</v>
      </c>
      <c r="I84" t="s">
        <v>24</v>
      </c>
      <c r="J84" t="s">
        <v>105</v>
      </c>
      <c r="K84" s="1">
        <v>2500</v>
      </c>
      <c r="L84" s="1">
        <v>0</v>
      </c>
      <c r="M84" s="1">
        <v>100</v>
      </c>
      <c r="N84" s="1">
        <v>0</v>
      </c>
      <c r="O84" s="1">
        <v>1000</v>
      </c>
      <c r="P84" s="1">
        <v>2500</v>
      </c>
      <c r="Q84" s="1">
        <v>1000</v>
      </c>
      <c r="R84" s="1">
        <v>253.52</v>
      </c>
      <c r="S84" s="1">
        <v>0</v>
      </c>
      <c r="T84" s="1">
        <v>0</v>
      </c>
      <c r="U84" s="1">
        <v>1253.52</v>
      </c>
      <c r="V84" s="1">
        <v>1246.48</v>
      </c>
      <c r="W84" s="6">
        <v>111</v>
      </c>
      <c r="X84" s="11">
        <f t="shared" si="12"/>
        <v>253.52</v>
      </c>
      <c r="Y84" s="11" t="str">
        <f t="shared" si="12"/>
        <v/>
      </c>
      <c r="Z84" s="11" t="str">
        <f t="shared" si="11"/>
        <v/>
      </c>
      <c r="AA84" s="11" t="str">
        <f t="shared" si="11"/>
        <v/>
      </c>
      <c r="AB84" s="11" t="str">
        <f t="shared" si="11"/>
        <v/>
      </c>
      <c r="AC84" s="11" t="str">
        <f t="shared" si="11"/>
        <v/>
      </c>
      <c r="AD84" s="11" t="str">
        <f t="shared" si="11"/>
        <v/>
      </c>
      <c r="AE84" s="11" t="str">
        <f t="shared" si="11"/>
        <v/>
      </c>
      <c r="AF84" s="11" t="str">
        <f t="shared" si="11"/>
        <v/>
      </c>
      <c r="AG84" s="11" t="str">
        <f t="shared" si="11"/>
        <v/>
      </c>
      <c r="AH84" s="11" t="str">
        <f t="shared" si="11"/>
        <v/>
      </c>
      <c r="AI84" s="11" t="str">
        <f t="shared" si="11"/>
        <v/>
      </c>
      <c r="AJ84" s="11" t="str">
        <f t="shared" si="11"/>
        <v/>
      </c>
      <c r="AK84" s="11" t="str">
        <f t="shared" si="11"/>
        <v/>
      </c>
      <c r="AL84" s="11" t="str">
        <f t="shared" si="11"/>
        <v/>
      </c>
      <c r="AM84" s="11" t="str">
        <f t="shared" si="11"/>
        <v/>
      </c>
      <c r="AN84" s="11" t="str">
        <f t="shared" si="11"/>
        <v/>
      </c>
      <c r="AO84" s="11" t="str">
        <f t="shared" si="11"/>
        <v/>
      </c>
      <c r="AP84" s="11" t="str">
        <f t="shared" si="11"/>
        <v/>
      </c>
    </row>
    <row r="85" spans="1:42" x14ac:dyDescent="0.2">
      <c r="A85" t="s">
        <v>1025</v>
      </c>
      <c r="B85" t="s">
        <v>1026</v>
      </c>
      <c r="C85" t="s">
        <v>1027</v>
      </c>
      <c r="E85" s="1">
        <v>1956.38</v>
      </c>
      <c r="F85" s="1">
        <v>0</v>
      </c>
      <c r="G85" s="1">
        <v>0</v>
      </c>
      <c r="H85" s="1">
        <v>1956.38</v>
      </c>
      <c r="I85" t="s">
        <v>24</v>
      </c>
      <c r="J85" t="s">
        <v>25</v>
      </c>
      <c r="K85" s="1">
        <v>1956.38</v>
      </c>
      <c r="L85" s="1">
        <v>0</v>
      </c>
      <c r="M85" s="1">
        <v>100</v>
      </c>
      <c r="N85" s="1">
        <v>0</v>
      </c>
      <c r="O85" s="1">
        <v>391.28000000000003</v>
      </c>
      <c r="P85" s="1">
        <v>1956.38</v>
      </c>
      <c r="Q85" s="1">
        <v>391.28000000000003</v>
      </c>
      <c r="R85" s="1">
        <v>391.28000000000003</v>
      </c>
      <c r="S85" s="1">
        <v>0</v>
      </c>
      <c r="T85" s="1">
        <v>0</v>
      </c>
      <c r="U85" s="1">
        <v>782.56000000000006</v>
      </c>
      <c r="V85" s="1">
        <v>1173.82</v>
      </c>
      <c r="W85" s="6">
        <v>900</v>
      </c>
      <c r="X85" s="11" t="str">
        <f t="shared" si="12"/>
        <v/>
      </c>
      <c r="Y85" s="11" t="str">
        <f t="shared" si="12"/>
        <v/>
      </c>
      <c r="Z85" s="11" t="str">
        <f t="shared" si="11"/>
        <v/>
      </c>
      <c r="AA85" s="11" t="str">
        <f t="shared" si="11"/>
        <v/>
      </c>
      <c r="AB85" s="11" t="str">
        <f t="shared" si="11"/>
        <v/>
      </c>
      <c r="AC85" s="11" t="str">
        <f t="shared" si="11"/>
        <v/>
      </c>
      <c r="AD85" s="11" t="str">
        <f t="shared" si="11"/>
        <v/>
      </c>
      <c r="AE85" s="11" t="str">
        <f t="shared" si="11"/>
        <v/>
      </c>
      <c r="AF85" s="11" t="str">
        <f t="shared" si="11"/>
        <v/>
      </c>
      <c r="AG85" s="11" t="str">
        <f t="shared" si="11"/>
        <v/>
      </c>
      <c r="AH85" s="11" t="str">
        <f t="shared" si="11"/>
        <v/>
      </c>
      <c r="AI85" s="11" t="str">
        <f t="shared" si="11"/>
        <v/>
      </c>
      <c r="AJ85" s="11" t="str">
        <f t="shared" si="11"/>
        <v/>
      </c>
      <c r="AK85" s="11" t="str">
        <f t="shared" si="11"/>
        <v/>
      </c>
      <c r="AL85" s="11" t="str">
        <f t="shared" si="11"/>
        <v/>
      </c>
      <c r="AM85" s="11" t="str">
        <f t="shared" si="11"/>
        <v/>
      </c>
      <c r="AN85" s="11" t="str">
        <f t="shared" si="11"/>
        <v/>
      </c>
      <c r="AO85" s="11" t="str">
        <f t="shared" si="11"/>
        <v/>
      </c>
      <c r="AP85" s="11">
        <f t="shared" si="11"/>
        <v>391.28000000000003</v>
      </c>
    </row>
    <row r="86" spans="1:42" x14ac:dyDescent="0.2">
      <c r="A86" t="s">
        <v>988</v>
      </c>
      <c r="B86" t="s">
        <v>989</v>
      </c>
      <c r="C86" t="s">
        <v>990</v>
      </c>
      <c r="E86" s="1">
        <v>2020.44</v>
      </c>
      <c r="F86" s="1">
        <v>0</v>
      </c>
      <c r="G86" s="1">
        <v>0</v>
      </c>
      <c r="H86" s="1">
        <v>2020.44</v>
      </c>
      <c r="I86" t="s">
        <v>24</v>
      </c>
      <c r="J86" t="s">
        <v>25</v>
      </c>
      <c r="K86" s="1">
        <v>2020.44</v>
      </c>
      <c r="L86" s="1">
        <v>0</v>
      </c>
      <c r="M86" s="1">
        <v>100</v>
      </c>
      <c r="N86" s="1">
        <v>0</v>
      </c>
      <c r="O86" s="1">
        <v>471.44</v>
      </c>
      <c r="P86" s="1">
        <v>2020.44</v>
      </c>
      <c r="Q86" s="1">
        <v>471.44</v>
      </c>
      <c r="R86" s="1">
        <v>404.09000000000003</v>
      </c>
      <c r="S86" s="1">
        <v>0</v>
      </c>
      <c r="T86" s="1">
        <v>0</v>
      </c>
      <c r="U86" s="1">
        <v>875.53</v>
      </c>
      <c r="V86" s="1">
        <v>1144.9100000000001</v>
      </c>
      <c r="W86" s="6">
        <v>900</v>
      </c>
      <c r="X86" s="11" t="str">
        <f t="shared" si="12"/>
        <v/>
      </c>
      <c r="Y86" s="11" t="str">
        <f t="shared" si="12"/>
        <v/>
      </c>
      <c r="Z86" s="11" t="str">
        <f t="shared" si="11"/>
        <v/>
      </c>
      <c r="AA86" s="11" t="str">
        <f t="shared" si="11"/>
        <v/>
      </c>
      <c r="AB86" s="11" t="str">
        <f t="shared" si="11"/>
        <v/>
      </c>
      <c r="AC86" s="11" t="str">
        <f t="shared" si="11"/>
        <v/>
      </c>
      <c r="AD86" s="11" t="str">
        <f t="shared" si="11"/>
        <v/>
      </c>
      <c r="AE86" s="11" t="str">
        <f t="shared" si="11"/>
        <v/>
      </c>
      <c r="AF86" s="11" t="str">
        <f t="shared" si="11"/>
        <v/>
      </c>
      <c r="AG86" s="11" t="str">
        <f t="shared" si="11"/>
        <v/>
      </c>
      <c r="AH86" s="11" t="str">
        <f t="shared" si="11"/>
        <v/>
      </c>
      <c r="AI86" s="11" t="str">
        <f t="shared" si="11"/>
        <v/>
      </c>
      <c r="AJ86" s="11" t="str">
        <f t="shared" si="11"/>
        <v/>
      </c>
      <c r="AK86" s="11" t="str">
        <f t="shared" si="11"/>
        <v/>
      </c>
      <c r="AL86" s="11" t="str">
        <f t="shared" si="11"/>
        <v/>
      </c>
      <c r="AM86" s="11" t="str">
        <f t="shared" si="11"/>
        <v/>
      </c>
      <c r="AN86" s="11" t="str">
        <f t="shared" si="11"/>
        <v/>
      </c>
      <c r="AO86" s="11" t="str">
        <f t="shared" si="11"/>
        <v/>
      </c>
      <c r="AP86" s="11">
        <f t="shared" si="11"/>
        <v>404.09000000000003</v>
      </c>
    </row>
    <row r="87" spans="1:42" x14ac:dyDescent="0.2">
      <c r="A87" t="s">
        <v>1020</v>
      </c>
      <c r="B87" t="s">
        <v>1021</v>
      </c>
      <c r="C87" t="s">
        <v>1022</v>
      </c>
      <c r="E87" s="1">
        <v>1480</v>
      </c>
      <c r="F87" s="1">
        <v>0</v>
      </c>
      <c r="G87" s="1">
        <v>0</v>
      </c>
      <c r="H87" s="1">
        <v>1480</v>
      </c>
      <c r="I87" t="s">
        <v>24</v>
      </c>
      <c r="J87" t="s">
        <v>35</v>
      </c>
      <c r="K87" s="1">
        <v>1480</v>
      </c>
      <c r="L87" s="1">
        <v>0</v>
      </c>
      <c r="M87" s="1">
        <v>100</v>
      </c>
      <c r="N87" s="1">
        <v>0</v>
      </c>
      <c r="O87" s="1">
        <v>211.43</v>
      </c>
      <c r="P87" s="1">
        <v>1480</v>
      </c>
      <c r="Q87" s="1">
        <v>211.43</v>
      </c>
      <c r="R87" s="1">
        <v>211.43</v>
      </c>
      <c r="S87" s="1">
        <v>0</v>
      </c>
      <c r="T87" s="1">
        <v>0</v>
      </c>
      <c r="U87" s="1">
        <v>422.86</v>
      </c>
      <c r="V87" s="1">
        <v>1057.1400000000001</v>
      </c>
      <c r="W87" s="6">
        <v>111</v>
      </c>
      <c r="X87" s="11">
        <f t="shared" si="12"/>
        <v>211.43</v>
      </c>
      <c r="Y87" s="11" t="str">
        <f t="shared" si="12"/>
        <v/>
      </c>
      <c r="Z87" s="11" t="str">
        <f t="shared" si="11"/>
        <v/>
      </c>
      <c r="AA87" s="11" t="str">
        <f t="shared" si="11"/>
        <v/>
      </c>
      <c r="AB87" s="11" t="str">
        <f t="shared" si="11"/>
        <v/>
      </c>
      <c r="AC87" s="11" t="str">
        <f t="shared" si="11"/>
        <v/>
      </c>
      <c r="AD87" s="11" t="str">
        <f t="shared" si="11"/>
        <v/>
      </c>
      <c r="AE87" s="11" t="str">
        <f t="shared" si="11"/>
        <v/>
      </c>
      <c r="AF87" s="11" t="str">
        <f t="shared" si="11"/>
        <v/>
      </c>
      <c r="AG87" s="11" t="str">
        <f t="shared" si="11"/>
        <v/>
      </c>
      <c r="AH87" s="11" t="str">
        <f t="shared" si="11"/>
        <v/>
      </c>
      <c r="AI87" s="11" t="str">
        <f t="shared" si="11"/>
        <v/>
      </c>
      <c r="AJ87" s="11" t="str">
        <f t="shared" si="11"/>
        <v/>
      </c>
      <c r="AK87" s="11" t="str">
        <f t="shared" si="11"/>
        <v/>
      </c>
      <c r="AL87" s="11" t="str">
        <f t="shared" si="11"/>
        <v/>
      </c>
      <c r="AM87" s="11" t="str">
        <f t="shared" si="11"/>
        <v/>
      </c>
      <c r="AN87" s="11" t="str">
        <f t="shared" si="11"/>
        <v/>
      </c>
      <c r="AO87" s="11" t="str">
        <f t="shared" si="11"/>
        <v/>
      </c>
      <c r="AP87" s="11" t="str">
        <f t="shared" si="11"/>
        <v/>
      </c>
    </row>
    <row r="88" spans="1:42" x14ac:dyDescent="0.2">
      <c r="A88" t="s">
        <v>1028</v>
      </c>
      <c r="B88" t="s">
        <v>1029</v>
      </c>
      <c r="C88" t="s">
        <v>1030</v>
      </c>
      <c r="E88" s="1">
        <v>1713.8500000000001</v>
      </c>
      <c r="F88" s="1">
        <v>0</v>
      </c>
      <c r="G88" s="1">
        <v>0</v>
      </c>
      <c r="H88" s="1">
        <v>1713.8500000000001</v>
      </c>
      <c r="I88" t="s">
        <v>24</v>
      </c>
      <c r="J88" t="s">
        <v>25</v>
      </c>
      <c r="K88" s="1">
        <v>1713.8500000000001</v>
      </c>
      <c r="L88" s="1">
        <v>0</v>
      </c>
      <c r="M88" s="1">
        <v>100</v>
      </c>
      <c r="N88" s="1">
        <v>0</v>
      </c>
      <c r="O88" s="1">
        <v>342.77</v>
      </c>
      <c r="P88" s="1">
        <v>1713.8500000000001</v>
      </c>
      <c r="Q88" s="1">
        <v>342.77</v>
      </c>
      <c r="R88" s="1">
        <v>342.77</v>
      </c>
      <c r="S88" s="1">
        <v>0</v>
      </c>
      <c r="T88" s="1">
        <v>0</v>
      </c>
      <c r="U88" s="1">
        <v>685.54</v>
      </c>
      <c r="V88" s="1">
        <v>1028.31</v>
      </c>
      <c r="W88" s="6">
        <v>370</v>
      </c>
      <c r="X88" s="11" t="str">
        <f t="shared" si="12"/>
        <v/>
      </c>
      <c r="Y88" s="11" t="str">
        <f t="shared" si="12"/>
        <v/>
      </c>
      <c r="Z88" s="11" t="str">
        <f t="shared" si="11"/>
        <v/>
      </c>
      <c r="AA88" s="11" t="str">
        <f t="shared" si="11"/>
        <v/>
      </c>
      <c r="AB88" s="11" t="str">
        <f t="shared" si="11"/>
        <v/>
      </c>
      <c r="AC88" s="11" t="str">
        <f t="shared" si="11"/>
        <v/>
      </c>
      <c r="AD88" s="11" t="str">
        <f t="shared" si="11"/>
        <v/>
      </c>
      <c r="AE88" s="11" t="str">
        <f t="shared" si="11"/>
        <v/>
      </c>
      <c r="AF88" s="11" t="str">
        <f t="shared" si="11"/>
        <v/>
      </c>
      <c r="AG88" s="11" t="str">
        <f t="shared" si="11"/>
        <v/>
      </c>
      <c r="AH88" s="11" t="str">
        <f t="shared" si="11"/>
        <v/>
      </c>
      <c r="AI88" s="11" t="str">
        <f t="shared" si="11"/>
        <v/>
      </c>
      <c r="AJ88" s="11" t="str">
        <f t="shared" si="11"/>
        <v/>
      </c>
      <c r="AK88" s="11" t="str">
        <f t="shared" si="11"/>
        <v/>
      </c>
      <c r="AL88" s="11" t="str">
        <f t="shared" si="11"/>
        <v/>
      </c>
      <c r="AM88" s="11" t="str">
        <f t="shared" si="11"/>
        <v/>
      </c>
      <c r="AN88" s="11" t="str">
        <f t="shared" si="11"/>
        <v/>
      </c>
      <c r="AO88" s="11" t="str">
        <f t="shared" si="11"/>
        <v/>
      </c>
      <c r="AP88" s="11" t="str">
        <f t="shared" si="11"/>
        <v/>
      </c>
    </row>
    <row r="89" spans="1:42" x14ac:dyDescent="0.2">
      <c r="A89" t="s">
        <v>904</v>
      </c>
      <c r="B89" t="s">
        <v>905</v>
      </c>
      <c r="C89" t="s">
        <v>906</v>
      </c>
      <c r="E89" s="1">
        <v>2105.15</v>
      </c>
      <c r="F89" s="1">
        <v>0</v>
      </c>
      <c r="G89" s="1">
        <v>0</v>
      </c>
      <c r="H89" s="1">
        <v>2105.15</v>
      </c>
      <c r="I89" t="s">
        <v>24</v>
      </c>
      <c r="J89" t="s">
        <v>35</v>
      </c>
      <c r="K89" s="1">
        <v>2105.15</v>
      </c>
      <c r="L89" s="1">
        <v>0</v>
      </c>
      <c r="M89" s="1">
        <v>100</v>
      </c>
      <c r="N89" s="1">
        <v>0</v>
      </c>
      <c r="O89" s="1">
        <v>776.91</v>
      </c>
      <c r="P89" s="1">
        <v>2105.15</v>
      </c>
      <c r="Q89" s="1">
        <v>776.91</v>
      </c>
      <c r="R89" s="1">
        <v>300.74</v>
      </c>
      <c r="S89" s="1">
        <v>0</v>
      </c>
      <c r="T89" s="1">
        <v>0</v>
      </c>
      <c r="U89" s="1">
        <v>1077.6500000000001</v>
      </c>
      <c r="V89" s="1">
        <v>1027.5</v>
      </c>
      <c r="W89" s="6">
        <v>311</v>
      </c>
      <c r="X89" s="11" t="str">
        <f t="shared" si="12"/>
        <v/>
      </c>
      <c r="Y89" s="11" t="str">
        <f t="shared" si="12"/>
        <v/>
      </c>
      <c r="Z89" s="11" t="str">
        <f t="shared" si="11"/>
        <v/>
      </c>
      <c r="AA89" s="11" t="str">
        <f t="shared" si="11"/>
        <v/>
      </c>
      <c r="AB89" s="11" t="str">
        <f t="shared" si="11"/>
        <v/>
      </c>
      <c r="AC89" s="11" t="str">
        <f t="shared" si="11"/>
        <v/>
      </c>
      <c r="AD89" s="11" t="str">
        <f t="shared" si="11"/>
        <v/>
      </c>
      <c r="AE89" s="11">
        <f t="shared" ref="Z89:AP103" si="14">IF($W89=AE$1,$R89,"")</f>
        <v>300.74</v>
      </c>
      <c r="AF89" s="11" t="str">
        <f t="shared" si="14"/>
        <v/>
      </c>
      <c r="AG89" s="11" t="str">
        <f t="shared" si="14"/>
        <v/>
      </c>
      <c r="AH89" s="11" t="str">
        <f t="shared" si="14"/>
        <v/>
      </c>
      <c r="AI89" s="11" t="str">
        <f t="shared" si="14"/>
        <v/>
      </c>
      <c r="AJ89" s="11" t="str">
        <f t="shared" si="14"/>
        <v/>
      </c>
      <c r="AK89" s="11" t="str">
        <f t="shared" si="14"/>
        <v/>
      </c>
      <c r="AL89" s="11" t="str">
        <f t="shared" si="14"/>
        <v/>
      </c>
      <c r="AM89" s="11" t="str">
        <f t="shared" si="14"/>
        <v/>
      </c>
      <c r="AN89" s="11" t="str">
        <f t="shared" si="14"/>
        <v/>
      </c>
      <c r="AO89" s="11" t="str">
        <f t="shared" si="14"/>
        <v/>
      </c>
      <c r="AP89" s="11" t="str">
        <f t="shared" si="14"/>
        <v/>
      </c>
    </row>
    <row r="90" spans="1:42" x14ac:dyDescent="0.2">
      <c r="A90" t="s">
        <v>1049</v>
      </c>
      <c r="B90" t="s">
        <v>1050</v>
      </c>
      <c r="C90" t="s">
        <v>1051</v>
      </c>
      <c r="E90" s="1">
        <v>1140.94</v>
      </c>
      <c r="F90" s="1">
        <v>0</v>
      </c>
      <c r="G90" s="1">
        <v>0</v>
      </c>
      <c r="H90" s="1">
        <v>1140.94</v>
      </c>
      <c r="I90" t="s">
        <v>24</v>
      </c>
      <c r="J90" t="s">
        <v>518</v>
      </c>
      <c r="K90" s="1">
        <v>1140.94</v>
      </c>
      <c r="L90" s="1">
        <v>0</v>
      </c>
      <c r="M90" s="1">
        <v>100</v>
      </c>
      <c r="N90" s="1">
        <v>0</v>
      </c>
      <c r="O90" s="1">
        <v>76.06</v>
      </c>
      <c r="P90" s="1">
        <v>1140.94</v>
      </c>
      <c r="Q90" s="1">
        <v>76.06</v>
      </c>
      <c r="R90" s="1">
        <v>76.06</v>
      </c>
      <c r="S90" s="1">
        <v>0</v>
      </c>
      <c r="T90" s="1">
        <v>0</v>
      </c>
      <c r="U90" s="1">
        <v>152.12</v>
      </c>
      <c r="V90" s="1">
        <v>988.82</v>
      </c>
      <c r="W90" s="6">
        <v>300</v>
      </c>
      <c r="X90" s="11" t="str">
        <f t="shared" si="12"/>
        <v/>
      </c>
      <c r="Y90" s="11" t="str">
        <f t="shared" si="12"/>
        <v/>
      </c>
      <c r="Z90" s="11" t="str">
        <f t="shared" si="14"/>
        <v/>
      </c>
      <c r="AA90" s="11" t="str">
        <f t="shared" si="14"/>
        <v/>
      </c>
      <c r="AB90" s="11" t="str">
        <f t="shared" si="14"/>
        <v/>
      </c>
      <c r="AC90" s="11" t="str">
        <f t="shared" si="14"/>
        <v/>
      </c>
      <c r="AD90" s="11" t="str">
        <f t="shared" si="14"/>
        <v/>
      </c>
      <c r="AE90" s="11" t="str">
        <f t="shared" si="14"/>
        <v/>
      </c>
      <c r="AF90" s="11" t="str">
        <f t="shared" si="14"/>
        <v/>
      </c>
      <c r="AG90" s="11" t="str">
        <f t="shared" si="14"/>
        <v/>
      </c>
      <c r="AH90" s="11" t="str">
        <f t="shared" si="14"/>
        <v/>
      </c>
      <c r="AI90" s="11" t="str">
        <f t="shared" si="14"/>
        <v/>
      </c>
      <c r="AJ90" s="11" t="str">
        <f t="shared" si="14"/>
        <v/>
      </c>
      <c r="AK90" s="11" t="str">
        <f t="shared" si="14"/>
        <v/>
      </c>
      <c r="AL90" s="11" t="str">
        <f t="shared" si="14"/>
        <v/>
      </c>
      <c r="AM90" s="11">
        <f t="shared" si="14"/>
        <v>76.06</v>
      </c>
      <c r="AN90" s="11" t="str">
        <f t="shared" si="14"/>
        <v/>
      </c>
      <c r="AO90" s="11" t="str">
        <f t="shared" si="14"/>
        <v/>
      </c>
      <c r="AP90" s="11" t="str">
        <f t="shared" si="14"/>
        <v/>
      </c>
    </row>
    <row r="91" spans="1:42" x14ac:dyDescent="0.2">
      <c r="A91" t="s">
        <v>967</v>
      </c>
      <c r="B91" t="s">
        <v>968</v>
      </c>
      <c r="C91" t="s">
        <v>963</v>
      </c>
      <c r="E91" s="1">
        <v>1257.25</v>
      </c>
      <c r="F91" s="1">
        <v>0</v>
      </c>
      <c r="G91" s="1">
        <v>0</v>
      </c>
      <c r="H91" s="1">
        <v>1257.25</v>
      </c>
      <c r="I91" t="s">
        <v>24</v>
      </c>
      <c r="J91" t="s">
        <v>35</v>
      </c>
      <c r="K91" s="1">
        <v>1257.25</v>
      </c>
      <c r="L91" s="1">
        <v>0</v>
      </c>
      <c r="M91" s="1">
        <v>100</v>
      </c>
      <c r="N91" s="1">
        <v>0</v>
      </c>
      <c r="O91" s="1">
        <v>239.48000000000002</v>
      </c>
      <c r="P91" s="1">
        <v>1257.25</v>
      </c>
      <c r="Q91" s="1">
        <v>239.48000000000002</v>
      </c>
      <c r="R91" s="1">
        <v>182.29</v>
      </c>
      <c r="S91" s="1">
        <v>0</v>
      </c>
      <c r="T91" s="1">
        <v>0</v>
      </c>
      <c r="U91" s="1">
        <v>421.77</v>
      </c>
      <c r="V91" s="1">
        <v>835.48</v>
      </c>
      <c r="W91" s="6">
        <v>113</v>
      </c>
      <c r="X91" s="11" t="str">
        <f t="shared" si="12"/>
        <v/>
      </c>
      <c r="Y91" s="11" t="str">
        <f t="shared" si="12"/>
        <v/>
      </c>
      <c r="Z91" s="11">
        <f t="shared" si="14"/>
        <v>182.29</v>
      </c>
      <c r="AA91" s="11" t="str">
        <f t="shared" si="14"/>
        <v/>
      </c>
      <c r="AB91" s="11" t="str">
        <f t="shared" si="14"/>
        <v/>
      </c>
      <c r="AC91" s="11" t="str">
        <f t="shared" si="14"/>
        <v/>
      </c>
      <c r="AD91" s="11" t="str">
        <f t="shared" si="14"/>
        <v/>
      </c>
      <c r="AE91" s="11" t="str">
        <f t="shared" si="14"/>
        <v/>
      </c>
      <c r="AF91" s="11" t="str">
        <f t="shared" si="14"/>
        <v/>
      </c>
      <c r="AG91" s="11" t="str">
        <f t="shared" si="14"/>
        <v/>
      </c>
      <c r="AH91" s="11" t="str">
        <f t="shared" si="14"/>
        <v/>
      </c>
      <c r="AI91" s="11" t="str">
        <f t="shared" si="14"/>
        <v/>
      </c>
      <c r="AJ91" s="11" t="str">
        <f t="shared" si="14"/>
        <v/>
      </c>
      <c r="AK91" s="11" t="str">
        <f t="shared" si="14"/>
        <v/>
      </c>
      <c r="AL91" s="11" t="str">
        <f t="shared" si="14"/>
        <v/>
      </c>
      <c r="AM91" s="11" t="str">
        <f t="shared" si="14"/>
        <v/>
      </c>
      <c r="AN91" s="11" t="str">
        <f t="shared" si="14"/>
        <v/>
      </c>
      <c r="AO91" s="11" t="str">
        <f t="shared" si="14"/>
        <v/>
      </c>
      <c r="AP91" s="11" t="str">
        <f t="shared" si="14"/>
        <v/>
      </c>
    </row>
    <row r="92" spans="1:42" x14ac:dyDescent="0.2">
      <c r="A92" t="s">
        <v>771</v>
      </c>
      <c r="B92" t="s">
        <v>772</v>
      </c>
      <c r="C92" t="s">
        <v>773</v>
      </c>
      <c r="E92" s="1">
        <v>8908</v>
      </c>
      <c r="F92" s="1">
        <v>0</v>
      </c>
      <c r="G92" s="1">
        <v>0</v>
      </c>
      <c r="H92" s="1">
        <v>8908</v>
      </c>
      <c r="I92" t="s">
        <v>24</v>
      </c>
      <c r="J92" t="s">
        <v>35</v>
      </c>
      <c r="K92" s="1">
        <v>8908</v>
      </c>
      <c r="L92" s="1">
        <v>0</v>
      </c>
      <c r="M92" s="1">
        <v>100</v>
      </c>
      <c r="N92" s="1">
        <v>0</v>
      </c>
      <c r="O92" s="1">
        <v>6787.04</v>
      </c>
      <c r="P92" s="1">
        <v>8908</v>
      </c>
      <c r="Q92" s="1">
        <v>6787.04</v>
      </c>
      <c r="R92" s="1">
        <v>1339.55</v>
      </c>
      <c r="S92" s="1">
        <v>0</v>
      </c>
      <c r="T92" s="1">
        <v>0</v>
      </c>
      <c r="U92" s="1">
        <v>8126.59</v>
      </c>
      <c r="V92" s="1">
        <v>781.41</v>
      </c>
      <c r="W92" s="6">
        <v>290</v>
      </c>
      <c r="X92" s="11" t="str">
        <f t="shared" si="12"/>
        <v/>
      </c>
      <c r="Y92" s="11" t="str">
        <f t="shared" si="12"/>
        <v/>
      </c>
      <c r="Z92" s="11" t="str">
        <f t="shared" si="14"/>
        <v/>
      </c>
      <c r="AA92" s="11" t="str">
        <f t="shared" si="14"/>
        <v/>
      </c>
      <c r="AB92" s="11" t="str">
        <f t="shared" si="14"/>
        <v/>
      </c>
      <c r="AC92" s="11" t="str">
        <f t="shared" si="14"/>
        <v/>
      </c>
      <c r="AD92" s="11">
        <f t="shared" si="14"/>
        <v>1339.55</v>
      </c>
      <c r="AE92" s="11" t="str">
        <f t="shared" si="14"/>
        <v/>
      </c>
      <c r="AF92" s="11" t="str">
        <f t="shared" si="14"/>
        <v/>
      </c>
      <c r="AG92" s="11" t="str">
        <f t="shared" si="14"/>
        <v/>
      </c>
      <c r="AH92" s="11" t="str">
        <f t="shared" si="14"/>
        <v/>
      </c>
      <c r="AI92" s="11" t="str">
        <f t="shared" si="14"/>
        <v/>
      </c>
      <c r="AJ92" s="11" t="str">
        <f t="shared" si="14"/>
        <v/>
      </c>
      <c r="AK92" s="11" t="str">
        <f t="shared" si="14"/>
        <v/>
      </c>
      <c r="AL92" s="11" t="str">
        <f t="shared" si="14"/>
        <v/>
      </c>
      <c r="AM92" s="11" t="str">
        <f t="shared" si="14"/>
        <v/>
      </c>
      <c r="AN92" s="11" t="str">
        <f t="shared" si="14"/>
        <v/>
      </c>
      <c r="AO92" s="11" t="str">
        <f t="shared" si="14"/>
        <v/>
      </c>
      <c r="AP92" s="11" t="str">
        <f t="shared" si="14"/>
        <v/>
      </c>
    </row>
    <row r="93" spans="1:42" x14ac:dyDescent="0.2">
      <c r="A93" t="s">
        <v>969</v>
      </c>
      <c r="B93" t="s">
        <v>970</v>
      </c>
      <c r="C93" t="s">
        <v>971</v>
      </c>
      <c r="E93" s="1">
        <v>1089.2</v>
      </c>
      <c r="F93" s="1">
        <v>0</v>
      </c>
      <c r="G93" s="1">
        <v>0</v>
      </c>
      <c r="H93" s="1">
        <v>1089.2</v>
      </c>
      <c r="I93" t="s">
        <v>24</v>
      </c>
      <c r="J93" t="s">
        <v>35</v>
      </c>
      <c r="K93" s="1">
        <v>1089.2</v>
      </c>
      <c r="L93" s="1">
        <v>0</v>
      </c>
      <c r="M93" s="1">
        <v>100</v>
      </c>
      <c r="N93" s="1">
        <v>0</v>
      </c>
      <c r="O93" s="1">
        <v>194.5</v>
      </c>
      <c r="P93" s="1">
        <v>1089.2</v>
      </c>
      <c r="Q93" s="1">
        <v>194.5</v>
      </c>
      <c r="R93" s="1">
        <v>157.89000000000001</v>
      </c>
      <c r="S93" s="1">
        <v>0</v>
      </c>
      <c r="T93" s="1">
        <v>0</v>
      </c>
      <c r="U93" s="1">
        <v>352.39</v>
      </c>
      <c r="V93" s="1">
        <v>736.81000000000006</v>
      </c>
      <c r="W93" s="6">
        <v>311</v>
      </c>
      <c r="X93" s="11" t="str">
        <f t="shared" si="12"/>
        <v/>
      </c>
      <c r="Y93" s="11" t="str">
        <f t="shared" si="12"/>
        <v/>
      </c>
      <c r="Z93" s="11" t="str">
        <f t="shared" si="14"/>
        <v/>
      </c>
      <c r="AA93" s="11" t="str">
        <f t="shared" si="14"/>
        <v/>
      </c>
      <c r="AB93" s="11" t="str">
        <f t="shared" si="14"/>
        <v/>
      </c>
      <c r="AC93" s="11" t="str">
        <f t="shared" si="14"/>
        <v/>
      </c>
      <c r="AD93" s="11" t="str">
        <f t="shared" si="14"/>
        <v/>
      </c>
      <c r="AE93" s="11">
        <f t="shared" si="14"/>
        <v>157.89000000000001</v>
      </c>
      <c r="AF93" s="11" t="str">
        <f t="shared" si="14"/>
        <v/>
      </c>
      <c r="AG93" s="11" t="str">
        <f t="shared" si="14"/>
        <v/>
      </c>
      <c r="AH93" s="11" t="str">
        <f t="shared" si="14"/>
        <v/>
      </c>
      <c r="AI93" s="11" t="str">
        <f t="shared" si="14"/>
        <v/>
      </c>
      <c r="AJ93" s="11" t="str">
        <f t="shared" si="14"/>
        <v/>
      </c>
      <c r="AK93" s="11" t="str">
        <f t="shared" si="14"/>
        <v/>
      </c>
      <c r="AL93" s="11" t="str">
        <f t="shared" si="14"/>
        <v/>
      </c>
      <c r="AM93" s="11" t="str">
        <f t="shared" si="14"/>
        <v/>
      </c>
      <c r="AN93" s="11" t="str">
        <f t="shared" si="14"/>
        <v/>
      </c>
      <c r="AO93" s="11" t="str">
        <f t="shared" si="14"/>
        <v/>
      </c>
      <c r="AP93" s="11" t="str">
        <f t="shared" si="14"/>
        <v/>
      </c>
    </row>
    <row r="94" spans="1:42" x14ac:dyDescent="0.2">
      <c r="A94" t="s">
        <v>864</v>
      </c>
      <c r="B94" t="s">
        <v>865</v>
      </c>
      <c r="C94" t="s">
        <v>866</v>
      </c>
      <c r="E94" s="1">
        <v>1937.5</v>
      </c>
      <c r="F94" s="1">
        <v>0</v>
      </c>
      <c r="G94" s="1">
        <v>0</v>
      </c>
      <c r="H94" s="1">
        <v>1937.5</v>
      </c>
      <c r="I94" t="s">
        <v>24</v>
      </c>
      <c r="J94" t="s">
        <v>35</v>
      </c>
      <c r="K94" s="1">
        <v>1937.5</v>
      </c>
      <c r="L94" s="1">
        <v>0</v>
      </c>
      <c r="M94" s="1">
        <v>100</v>
      </c>
      <c r="N94" s="1">
        <v>0</v>
      </c>
      <c r="O94" s="1">
        <v>945.7</v>
      </c>
      <c r="P94" s="1">
        <v>1937.5</v>
      </c>
      <c r="Q94" s="1">
        <v>945.7</v>
      </c>
      <c r="R94" s="1">
        <v>283.38</v>
      </c>
      <c r="S94" s="1">
        <v>0</v>
      </c>
      <c r="T94" s="1">
        <v>0</v>
      </c>
      <c r="U94" s="1">
        <v>1229.08</v>
      </c>
      <c r="V94" s="1">
        <v>708.42</v>
      </c>
      <c r="W94" s="6">
        <v>112</v>
      </c>
      <c r="X94" s="11" t="str">
        <f t="shared" si="12"/>
        <v/>
      </c>
      <c r="Y94" s="11">
        <f t="shared" si="12"/>
        <v>283.38</v>
      </c>
      <c r="Z94" s="11" t="str">
        <f t="shared" si="14"/>
        <v/>
      </c>
      <c r="AA94" s="11" t="str">
        <f t="shared" si="14"/>
        <v/>
      </c>
      <c r="AB94" s="11" t="str">
        <f t="shared" si="14"/>
        <v/>
      </c>
      <c r="AC94" s="11" t="str">
        <f t="shared" si="14"/>
        <v/>
      </c>
      <c r="AD94" s="11" t="str">
        <f t="shared" si="14"/>
        <v/>
      </c>
      <c r="AE94" s="11" t="str">
        <f t="shared" si="14"/>
        <v/>
      </c>
      <c r="AF94" s="11" t="str">
        <f t="shared" si="14"/>
        <v/>
      </c>
      <c r="AG94" s="11" t="str">
        <f t="shared" si="14"/>
        <v/>
      </c>
      <c r="AH94" s="11" t="str">
        <f t="shared" si="14"/>
        <v/>
      </c>
      <c r="AI94" s="11" t="str">
        <f t="shared" si="14"/>
        <v/>
      </c>
      <c r="AJ94" s="11" t="str">
        <f t="shared" si="14"/>
        <v/>
      </c>
      <c r="AK94" s="11" t="str">
        <f t="shared" si="14"/>
        <v/>
      </c>
      <c r="AL94" s="11" t="str">
        <f t="shared" si="14"/>
        <v/>
      </c>
      <c r="AM94" s="11" t="str">
        <f t="shared" si="14"/>
        <v/>
      </c>
      <c r="AN94" s="11" t="str">
        <f t="shared" si="14"/>
        <v/>
      </c>
      <c r="AO94" s="11" t="str">
        <f t="shared" si="14"/>
        <v/>
      </c>
      <c r="AP94" s="11" t="str">
        <f t="shared" si="14"/>
        <v/>
      </c>
    </row>
    <row r="95" spans="1:42" x14ac:dyDescent="0.2">
      <c r="A95" t="s">
        <v>793</v>
      </c>
      <c r="B95" t="s">
        <v>794</v>
      </c>
      <c r="C95" t="s">
        <v>795</v>
      </c>
      <c r="E95" s="1">
        <v>2500</v>
      </c>
      <c r="F95" s="1">
        <v>0</v>
      </c>
      <c r="G95" s="1">
        <v>0</v>
      </c>
      <c r="H95" s="1">
        <v>2500</v>
      </c>
      <c r="I95" t="s">
        <v>24</v>
      </c>
      <c r="J95" t="s">
        <v>35</v>
      </c>
      <c r="K95" s="1">
        <v>2500</v>
      </c>
      <c r="L95" s="1">
        <v>0</v>
      </c>
      <c r="M95" s="1">
        <v>100</v>
      </c>
      <c r="N95" s="1">
        <v>0</v>
      </c>
      <c r="O95" s="1">
        <v>1666.65</v>
      </c>
      <c r="P95" s="1">
        <v>2500</v>
      </c>
      <c r="Q95" s="1">
        <v>1666.65</v>
      </c>
      <c r="R95" s="1">
        <v>357.14</v>
      </c>
      <c r="S95" s="1">
        <v>0</v>
      </c>
      <c r="T95" s="1">
        <v>0</v>
      </c>
      <c r="U95" s="1">
        <v>2023.79</v>
      </c>
      <c r="V95" s="1">
        <v>476.21000000000004</v>
      </c>
      <c r="W95" s="6">
        <v>322</v>
      </c>
      <c r="X95" s="11" t="str">
        <f t="shared" si="12"/>
        <v/>
      </c>
      <c r="Y95" s="11" t="str">
        <f t="shared" si="12"/>
        <v/>
      </c>
      <c r="Z95" s="11" t="str">
        <f t="shared" si="14"/>
        <v/>
      </c>
      <c r="AA95" s="11" t="str">
        <f t="shared" si="14"/>
        <v/>
      </c>
      <c r="AB95" s="11" t="str">
        <f t="shared" si="14"/>
        <v/>
      </c>
      <c r="AC95" s="11" t="str">
        <f t="shared" si="14"/>
        <v/>
      </c>
      <c r="AD95" s="11" t="str">
        <f t="shared" si="14"/>
        <v/>
      </c>
      <c r="AE95" s="11" t="str">
        <f t="shared" si="14"/>
        <v/>
      </c>
      <c r="AF95" s="11" t="str">
        <f t="shared" si="14"/>
        <v/>
      </c>
      <c r="AG95" s="11">
        <f t="shared" si="14"/>
        <v>357.14</v>
      </c>
      <c r="AH95" s="11" t="str">
        <f t="shared" si="14"/>
        <v/>
      </c>
      <c r="AI95" s="11" t="str">
        <f t="shared" si="14"/>
        <v/>
      </c>
      <c r="AJ95" s="11" t="str">
        <f t="shared" si="14"/>
        <v/>
      </c>
      <c r="AK95" s="11" t="str">
        <f t="shared" si="14"/>
        <v/>
      </c>
      <c r="AL95" s="11" t="str">
        <f t="shared" si="14"/>
        <v/>
      </c>
      <c r="AM95" s="11" t="str">
        <f t="shared" si="14"/>
        <v/>
      </c>
      <c r="AN95" s="11" t="str">
        <f t="shared" si="14"/>
        <v/>
      </c>
      <c r="AO95" s="11" t="str">
        <f t="shared" si="14"/>
        <v/>
      </c>
      <c r="AP95" s="11" t="str">
        <f t="shared" si="14"/>
        <v/>
      </c>
    </row>
    <row r="96" spans="1:42" x14ac:dyDescent="0.2">
      <c r="A96" t="s">
        <v>872</v>
      </c>
      <c r="B96" t="s">
        <v>873</v>
      </c>
      <c r="C96" t="s">
        <v>874</v>
      </c>
      <c r="E96" s="1">
        <v>1026.6600000000001</v>
      </c>
      <c r="F96" s="1">
        <v>0</v>
      </c>
      <c r="G96" s="1">
        <v>0</v>
      </c>
      <c r="H96" s="1">
        <v>1026.6600000000001</v>
      </c>
      <c r="I96" t="s">
        <v>24</v>
      </c>
      <c r="J96" t="s">
        <v>35</v>
      </c>
      <c r="K96" s="1">
        <v>1026.6600000000001</v>
      </c>
      <c r="L96" s="1">
        <v>0</v>
      </c>
      <c r="M96" s="1">
        <v>100</v>
      </c>
      <c r="N96" s="1">
        <v>0</v>
      </c>
      <c r="O96" s="1">
        <v>488.90000000000003</v>
      </c>
      <c r="P96" s="1">
        <v>1026.6600000000001</v>
      </c>
      <c r="Q96" s="1">
        <v>488.90000000000003</v>
      </c>
      <c r="R96" s="1">
        <v>150.08000000000001</v>
      </c>
      <c r="S96" s="1">
        <v>0</v>
      </c>
      <c r="T96" s="1">
        <v>0</v>
      </c>
      <c r="U96" s="1">
        <v>638.98</v>
      </c>
      <c r="V96" s="1">
        <v>387.68</v>
      </c>
      <c r="W96" s="6">
        <v>111</v>
      </c>
      <c r="X96" s="11">
        <f t="shared" si="12"/>
        <v>150.08000000000001</v>
      </c>
      <c r="Y96" s="11" t="str">
        <f t="shared" si="12"/>
        <v/>
      </c>
      <c r="Z96" s="11" t="str">
        <f t="shared" si="14"/>
        <v/>
      </c>
      <c r="AA96" s="11" t="str">
        <f t="shared" si="14"/>
        <v/>
      </c>
      <c r="AB96" s="11" t="str">
        <f t="shared" si="14"/>
        <v/>
      </c>
      <c r="AC96" s="11" t="str">
        <f t="shared" si="14"/>
        <v/>
      </c>
      <c r="AD96" s="11" t="str">
        <f t="shared" si="14"/>
        <v/>
      </c>
      <c r="AE96" s="11" t="str">
        <f t="shared" si="14"/>
        <v/>
      </c>
      <c r="AF96" s="11" t="str">
        <f t="shared" si="14"/>
        <v/>
      </c>
      <c r="AG96" s="11" t="str">
        <f t="shared" si="14"/>
        <v/>
      </c>
      <c r="AH96" s="11" t="str">
        <f t="shared" si="14"/>
        <v/>
      </c>
      <c r="AI96" s="11" t="str">
        <f t="shared" si="14"/>
        <v/>
      </c>
      <c r="AJ96" s="11" t="str">
        <f t="shared" si="14"/>
        <v/>
      </c>
      <c r="AK96" s="11" t="str">
        <f t="shared" si="14"/>
        <v/>
      </c>
      <c r="AL96" s="11" t="str">
        <f t="shared" si="14"/>
        <v/>
      </c>
      <c r="AM96" s="11" t="str">
        <f t="shared" si="14"/>
        <v/>
      </c>
      <c r="AN96" s="11" t="str">
        <f t="shared" si="14"/>
        <v/>
      </c>
      <c r="AO96" s="11" t="str">
        <f t="shared" si="14"/>
        <v/>
      </c>
      <c r="AP96" s="11" t="str">
        <f t="shared" si="14"/>
        <v/>
      </c>
    </row>
    <row r="97" spans="1:52" x14ac:dyDescent="0.2">
      <c r="A97" t="s">
        <v>776</v>
      </c>
      <c r="B97" t="s">
        <v>777</v>
      </c>
      <c r="C97" t="s">
        <v>778</v>
      </c>
      <c r="E97" s="1">
        <v>4330</v>
      </c>
      <c r="F97" s="1">
        <v>0</v>
      </c>
      <c r="G97" s="1">
        <v>0</v>
      </c>
      <c r="H97" s="1">
        <v>4330</v>
      </c>
      <c r="I97" t="s">
        <v>24</v>
      </c>
      <c r="J97" t="s">
        <v>35</v>
      </c>
      <c r="K97" s="1">
        <v>4330</v>
      </c>
      <c r="L97" s="1">
        <v>0</v>
      </c>
      <c r="M97" s="1">
        <v>100</v>
      </c>
      <c r="N97" s="1">
        <v>0</v>
      </c>
      <c r="O97" s="1">
        <v>3350.59</v>
      </c>
      <c r="P97" s="1">
        <v>4330</v>
      </c>
      <c r="Q97" s="1">
        <v>3350.59</v>
      </c>
      <c r="R97" s="1">
        <v>652.94000000000005</v>
      </c>
      <c r="S97" s="1">
        <v>0</v>
      </c>
      <c r="T97" s="1">
        <v>0</v>
      </c>
      <c r="U97" s="1">
        <v>4003.53</v>
      </c>
      <c r="V97" s="1">
        <v>326.47000000000003</v>
      </c>
      <c r="W97" s="6">
        <v>113</v>
      </c>
      <c r="X97" s="11" t="str">
        <f t="shared" si="12"/>
        <v/>
      </c>
      <c r="Y97" s="11" t="str">
        <f t="shared" si="12"/>
        <v/>
      </c>
      <c r="Z97" s="11">
        <f t="shared" si="14"/>
        <v>652.94000000000005</v>
      </c>
      <c r="AA97" s="11" t="str">
        <f t="shared" si="14"/>
        <v/>
      </c>
      <c r="AB97" s="11" t="str">
        <f t="shared" si="14"/>
        <v/>
      </c>
      <c r="AC97" s="11" t="str">
        <f t="shared" si="14"/>
        <v/>
      </c>
      <c r="AD97" s="11" t="str">
        <f t="shared" si="14"/>
        <v/>
      </c>
      <c r="AE97" s="11" t="str">
        <f t="shared" si="14"/>
        <v/>
      </c>
      <c r="AF97" s="11" t="str">
        <f t="shared" si="14"/>
        <v/>
      </c>
      <c r="AG97" s="11" t="str">
        <f t="shared" si="14"/>
        <v/>
      </c>
      <c r="AH97" s="11" t="str">
        <f t="shared" si="14"/>
        <v/>
      </c>
      <c r="AI97" s="11" t="str">
        <f t="shared" si="14"/>
        <v/>
      </c>
      <c r="AJ97" s="11" t="str">
        <f t="shared" si="14"/>
        <v/>
      </c>
      <c r="AK97" s="11" t="str">
        <f t="shared" si="14"/>
        <v/>
      </c>
      <c r="AL97" s="11" t="str">
        <f t="shared" si="14"/>
        <v/>
      </c>
      <c r="AM97" s="11" t="str">
        <f t="shared" si="14"/>
        <v/>
      </c>
      <c r="AN97" s="11" t="str">
        <f t="shared" si="14"/>
        <v/>
      </c>
      <c r="AO97" s="11" t="str">
        <f t="shared" si="14"/>
        <v/>
      </c>
      <c r="AP97" s="11" t="str">
        <f t="shared" si="14"/>
        <v/>
      </c>
    </row>
    <row r="98" spans="1:52" x14ac:dyDescent="0.2">
      <c r="A98" t="s">
        <v>787</v>
      </c>
      <c r="B98" t="s">
        <v>788</v>
      </c>
      <c r="C98" t="s">
        <v>789</v>
      </c>
      <c r="E98" s="1">
        <v>2259.62</v>
      </c>
      <c r="F98" s="1">
        <v>0</v>
      </c>
      <c r="G98" s="1">
        <v>0</v>
      </c>
      <c r="H98" s="1">
        <v>2259.62</v>
      </c>
      <c r="I98" t="s">
        <v>24</v>
      </c>
      <c r="J98" t="s">
        <v>35</v>
      </c>
      <c r="K98" s="1">
        <v>2259.62</v>
      </c>
      <c r="L98" s="1">
        <v>0</v>
      </c>
      <c r="M98" s="1">
        <v>100</v>
      </c>
      <c r="N98" s="1">
        <v>0</v>
      </c>
      <c r="O98" s="1">
        <v>1614</v>
      </c>
      <c r="P98" s="1">
        <v>2259.62</v>
      </c>
      <c r="Q98" s="1">
        <v>1614</v>
      </c>
      <c r="R98" s="1">
        <v>336.83</v>
      </c>
      <c r="S98" s="1">
        <v>0</v>
      </c>
      <c r="T98" s="1">
        <v>0</v>
      </c>
      <c r="U98" s="1">
        <v>1950.83</v>
      </c>
      <c r="V98" s="1">
        <v>308.79000000000002</v>
      </c>
      <c r="W98" s="6">
        <v>401</v>
      </c>
      <c r="X98" s="11" t="str">
        <f t="shared" si="12"/>
        <v/>
      </c>
      <c r="Y98" s="11" t="str">
        <f t="shared" si="12"/>
        <v/>
      </c>
      <c r="Z98" s="11" t="str">
        <f t="shared" si="14"/>
        <v/>
      </c>
      <c r="AA98" s="11" t="str">
        <f t="shared" si="14"/>
        <v/>
      </c>
      <c r="AB98" s="11" t="str">
        <f t="shared" si="14"/>
        <v/>
      </c>
      <c r="AC98" s="11" t="str">
        <f t="shared" si="14"/>
        <v/>
      </c>
      <c r="AD98" s="11" t="str">
        <f t="shared" si="14"/>
        <v/>
      </c>
      <c r="AE98" s="11" t="str">
        <f t="shared" si="14"/>
        <v/>
      </c>
      <c r="AF98" s="11" t="str">
        <f t="shared" si="14"/>
        <v/>
      </c>
      <c r="AG98" s="11" t="str">
        <f t="shared" si="14"/>
        <v/>
      </c>
      <c r="AH98" s="11" t="str">
        <f t="shared" si="14"/>
        <v/>
      </c>
      <c r="AI98" s="11" t="str">
        <f t="shared" si="14"/>
        <v/>
      </c>
      <c r="AJ98" s="11" t="str">
        <f t="shared" si="14"/>
        <v/>
      </c>
      <c r="AK98" s="11" t="str">
        <f t="shared" si="14"/>
        <v/>
      </c>
      <c r="AL98" s="11" t="str">
        <f t="shared" si="14"/>
        <v/>
      </c>
      <c r="AM98" s="11" t="str">
        <f t="shared" si="14"/>
        <v/>
      </c>
      <c r="AN98" s="11">
        <f t="shared" si="14"/>
        <v>336.83</v>
      </c>
      <c r="AO98" s="11" t="str">
        <f t="shared" si="14"/>
        <v/>
      </c>
      <c r="AP98" s="11" t="str">
        <f t="shared" si="14"/>
        <v/>
      </c>
    </row>
    <row r="99" spans="1:52" x14ac:dyDescent="0.2">
      <c r="A99" t="s">
        <v>779</v>
      </c>
      <c r="B99" t="s">
        <v>759</v>
      </c>
      <c r="C99" t="s">
        <v>780</v>
      </c>
      <c r="E99" s="1">
        <v>2259.62</v>
      </c>
      <c r="F99" s="1">
        <v>0</v>
      </c>
      <c r="G99" s="1">
        <v>0</v>
      </c>
      <c r="H99" s="1">
        <v>2259.62</v>
      </c>
      <c r="I99" t="s">
        <v>24</v>
      </c>
      <c r="J99" t="s">
        <v>35</v>
      </c>
      <c r="K99" s="1">
        <v>2259.62</v>
      </c>
      <c r="L99" s="1">
        <v>0</v>
      </c>
      <c r="M99" s="1">
        <v>100</v>
      </c>
      <c r="N99" s="1">
        <v>0</v>
      </c>
      <c r="O99" s="1">
        <v>1667.8</v>
      </c>
      <c r="P99" s="1">
        <v>2259.62</v>
      </c>
      <c r="Q99" s="1">
        <v>1667.8</v>
      </c>
      <c r="R99" s="1">
        <v>322.8</v>
      </c>
      <c r="S99" s="1">
        <v>0</v>
      </c>
      <c r="T99" s="1">
        <v>0</v>
      </c>
      <c r="U99" s="1">
        <v>1990.6000000000001</v>
      </c>
      <c r="V99" s="1">
        <v>269.02</v>
      </c>
      <c r="W99" s="6">
        <v>401</v>
      </c>
      <c r="X99" s="11" t="str">
        <f t="shared" si="12"/>
        <v/>
      </c>
      <c r="Y99" s="11" t="str">
        <f t="shared" si="12"/>
        <v/>
      </c>
      <c r="Z99" s="11" t="str">
        <f t="shared" si="14"/>
        <v/>
      </c>
      <c r="AA99" s="11" t="str">
        <f t="shared" si="14"/>
        <v/>
      </c>
      <c r="AB99" s="11" t="str">
        <f t="shared" si="14"/>
        <v/>
      </c>
      <c r="AC99" s="11" t="str">
        <f t="shared" si="14"/>
        <v/>
      </c>
      <c r="AD99" s="11" t="str">
        <f t="shared" si="14"/>
        <v/>
      </c>
      <c r="AE99" s="11" t="str">
        <f t="shared" si="14"/>
        <v/>
      </c>
      <c r="AF99" s="11" t="str">
        <f t="shared" si="14"/>
        <v/>
      </c>
      <c r="AG99" s="11" t="str">
        <f t="shared" si="14"/>
        <v/>
      </c>
      <c r="AH99" s="11" t="str">
        <f t="shared" si="14"/>
        <v/>
      </c>
      <c r="AI99" s="11" t="str">
        <f t="shared" si="14"/>
        <v/>
      </c>
      <c r="AJ99" s="11" t="str">
        <f t="shared" si="14"/>
        <v/>
      </c>
      <c r="AK99" s="11" t="str">
        <f t="shared" si="14"/>
        <v/>
      </c>
      <c r="AL99" s="11" t="str">
        <f t="shared" si="14"/>
        <v/>
      </c>
      <c r="AM99" s="11" t="str">
        <f t="shared" si="14"/>
        <v/>
      </c>
      <c r="AN99" s="11">
        <f t="shared" si="14"/>
        <v>322.8</v>
      </c>
      <c r="AO99" s="11" t="str">
        <f t="shared" si="14"/>
        <v/>
      </c>
      <c r="AP99" s="11" t="str">
        <f t="shared" si="14"/>
        <v/>
      </c>
    </row>
    <row r="100" spans="1:52" x14ac:dyDescent="0.2">
      <c r="A100" t="s">
        <v>774</v>
      </c>
      <c r="B100" t="s">
        <v>759</v>
      </c>
      <c r="C100" t="s">
        <v>775</v>
      </c>
      <c r="E100" s="1">
        <v>2259.62</v>
      </c>
      <c r="F100" s="1">
        <v>0</v>
      </c>
      <c r="G100" s="1">
        <v>0</v>
      </c>
      <c r="H100" s="1">
        <v>2259.62</v>
      </c>
      <c r="I100" t="s">
        <v>24</v>
      </c>
      <c r="J100" t="s">
        <v>35</v>
      </c>
      <c r="K100" s="1">
        <v>2259.62</v>
      </c>
      <c r="L100" s="1">
        <v>0</v>
      </c>
      <c r="M100" s="1">
        <v>100</v>
      </c>
      <c r="N100" s="1">
        <v>0</v>
      </c>
      <c r="O100" s="1">
        <v>1775.4</v>
      </c>
      <c r="P100" s="1">
        <v>2259.62</v>
      </c>
      <c r="Q100" s="1">
        <v>1775.4</v>
      </c>
      <c r="R100" s="1">
        <v>322.8</v>
      </c>
      <c r="S100" s="1">
        <v>0</v>
      </c>
      <c r="T100" s="1">
        <v>0</v>
      </c>
      <c r="U100" s="1">
        <v>2098.1999999999998</v>
      </c>
      <c r="V100" s="1">
        <v>161.42000000000002</v>
      </c>
      <c r="W100" s="6">
        <v>401</v>
      </c>
      <c r="X100" s="11" t="str">
        <f t="shared" si="12"/>
        <v/>
      </c>
      <c r="Y100" s="11" t="str">
        <f t="shared" si="12"/>
        <v/>
      </c>
      <c r="Z100" s="11" t="str">
        <f t="shared" si="14"/>
        <v/>
      </c>
      <c r="AA100" s="11" t="str">
        <f t="shared" si="14"/>
        <v/>
      </c>
      <c r="AB100" s="11" t="str">
        <f t="shared" si="14"/>
        <v/>
      </c>
      <c r="AC100" s="11" t="str">
        <f t="shared" si="14"/>
        <v/>
      </c>
      <c r="AD100" s="11" t="str">
        <f t="shared" si="14"/>
        <v/>
      </c>
      <c r="AE100" s="11" t="str">
        <f t="shared" si="14"/>
        <v/>
      </c>
      <c r="AF100" s="11" t="str">
        <f t="shared" si="14"/>
        <v/>
      </c>
      <c r="AG100" s="11" t="str">
        <f t="shared" si="14"/>
        <v/>
      </c>
      <c r="AH100" s="11" t="str">
        <f t="shared" si="14"/>
        <v/>
      </c>
      <c r="AI100" s="11" t="str">
        <f t="shared" si="14"/>
        <v/>
      </c>
      <c r="AJ100" s="11" t="str">
        <f t="shared" si="14"/>
        <v/>
      </c>
      <c r="AK100" s="11" t="str">
        <f t="shared" si="14"/>
        <v/>
      </c>
      <c r="AL100" s="11" t="str">
        <f t="shared" si="14"/>
        <v/>
      </c>
      <c r="AM100" s="11" t="str">
        <f t="shared" si="14"/>
        <v/>
      </c>
      <c r="AN100" s="11">
        <f t="shared" si="14"/>
        <v>322.8</v>
      </c>
      <c r="AO100" s="11" t="str">
        <f t="shared" si="14"/>
        <v/>
      </c>
      <c r="AP100" s="11" t="str">
        <f t="shared" si="14"/>
        <v/>
      </c>
    </row>
    <row r="101" spans="1:52" x14ac:dyDescent="0.2">
      <c r="A101" t="s">
        <v>1043</v>
      </c>
      <c r="B101" t="s">
        <v>896</v>
      </c>
      <c r="C101" t="s">
        <v>1044</v>
      </c>
      <c r="E101" s="1">
        <v>2221.94</v>
      </c>
      <c r="F101" s="1">
        <v>0</v>
      </c>
      <c r="G101" s="1">
        <v>0</v>
      </c>
      <c r="H101" s="1">
        <v>2221.94</v>
      </c>
      <c r="I101" t="s">
        <v>24</v>
      </c>
      <c r="J101" t="s">
        <v>1045</v>
      </c>
      <c r="K101" s="1">
        <v>2221.94</v>
      </c>
      <c r="L101" s="1">
        <v>0</v>
      </c>
      <c r="M101" s="1">
        <v>100</v>
      </c>
      <c r="N101" s="1">
        <v>0</v>
      </c>
      <c r="O101" s="1">
        <v>1018.39</v>
      </c>
      <c r="P101" s="1">
        <v>2221.94</v>
      </c>
      <c r="Q101" s="1">
        <v>1018.39</v>
      </c>
      <c r="R101" s="1">
        <v>1110.97</v>
      </c>
      <c r="S101" s="1">
        <v>0</v>
      </c>
      <c r="T101" s="1">
        <v>0</v>
      </c>
      <c r="U101" s="1">
        <v>2129.36</v>
      </c>
      <c r="V101" s="1">
        <v>92.58</v>
      </c>
      <c r="W101" s="6">
        <v>111</v>
      </c>
      <c r="X101" s="11">
        <f t="shared" si="12"/>
        <v>1110.97</v>
      </c>
      <c r="Y101" s="11" t="str">
        <f t="shared" si="12"/>
        <v/>
      </c>
      <c r="Z101" s="11" t="str">
        <f t="shared" si="14"/>
        <v/>
      </c>
      <c r="AA101" s="11" t="str">
        <f t="shared" si="14"/>
        <v/>
      </c>
      <c r="AB101" s="11" t="str">
        <f t="shared" si="14"/>
        <v/>
      </c>
      <c r="AC101" s="11" t="str">
        <f t="shared" si="14"/>
        <v/>
      </c>
      <c r="AD101" s="11" t="str">
        <f t="shared" si="14"/>
        <v/>
      </c>
      <c r="AE101" s="11" t="str">
        <f t="shared" si="14"/>
        <v/>
      </c>
      <c r="AF101" s="11" t="str">
        <f t="shared" si="14"/>
        <v/>
      </c>
      <c r="AG101" s="11" t="str">
        <f t="shared" si="14"/>
        <v/>
      </c>
      <c r="AH101" s="11" t="str">
        <f t="shared" si="14"/>
        <v/>
      </c>
      <c r="AI101" s="11" t="str">
        <f t="shared" si="14"/>
        <v/>
      </c>
      <c r="AJ101" s="11" t="str">
        <f t="shared" si="14"/>
        <v/>
      </c>
      <c r="AK101" s="11" t="str">
        <f t="shared" si="14"/>
        <v/>
      </c>
      <c r="AL101" s="11" t="str">
        <f t="shared" si="14"/>
        <v/>
      </c>
      <c r="AM101" s="11" t="str">
        <f t="shared" si="14"/>
        <v/>
      </c>
      <c r="AN101" s="11" t="str">
        <f t="shared" si="14"/>
        <v/>
      </c>
      <c r="AO101" s="11" t="str">
        <f t="shared" si="14"/>
        <v/>
      </c>
      <c r="AP101" s="11" t="str">
        <f t="shared" si="14"/>
        <v/>
      </c>
    </row>
    <row r="102" spans="1:52" x14ac:dyDescent="0.2">
      <c r="A102" t="s">
        <v>765</v>
      </c>
      <c r="B102" t="s">
        <v>766</v>
      </c>
      <c r="C102" t="s">
        <v>767</v>
      </c>
      <c r="E102" s="1">
        <v>1650</v>
      </c>
      <c r="F102" s="1">
        <v>0</v>
      </c>
      <c r="G102" s="1">
        <v>0</v>
      </c>
      <c r="H102" s="1">
        <v>1650</v>
      </c>
      <c r="I102" t="s">
        <v>24</v>
      </c>
      <c r="J102" t="s">
        <v>35</v>
      </c>
      <c r="K102" s="1">
        <v>1650</v>
      </c>
      <c r="L102" s="1">
        <v>0</v>
      </c>
      <c r="M102" s="1">
        <v>100</v>
      </c>
      <c r="N102" s="1">
        <v>0</v>
      </c>
      <c r="O102" s="1">
        <v>1316.05</v>
      </c>
      <c r="P102" s="1">
        <v>1650</v>
      </c>
      <c r="Q102" s="1">
        <v>1316.05</v>
      </c>
      <c r="R102" s="1">
        <v>250.44</v>
      </c>
      <c r="S102" s="1">
        <v>0</v>
      </c>
      <c r="T102" s="1">
        <v>0</v>
      </c>
      <c r="U102" s="1">
        <v>1566.49</v>
      </c>
      <c r="V102" s="1">
        <v>83.51</v>
      </c>
      <c r="W102" s="6">
        <v>110</v>
      </c>
      <c r="X102" s="11" t="str">
        <f t="shared" si="12"/>
        <v/>
      </c>
      <c r="Y102" s="11" t="str">
        <f t="shared" si="12"/>
        <v/>
      </c>
      <c r="Z102" s="11" t="str">
        <f t="shared" si="14"/>
        <v/>
      </c>
      <c r="AA102" s="11" t="str">
        <f t="shared" si="14"/>
        <v/>
      </c>
      <c r="AB102" s="11" t="str">
        <f t="shared" si="14"/>
        <v/>
      </c>
      <c r="AC102" s="11" t="str">
        <f t="shared" si="14"/>
        <v/>
      </c>
      <c r="AD102" s="11" t="str">
        <f t="shared" si="14"/>
        <v/>
      </c>
      <c r="AE102" s="11" t="str">
        <f t="shared" si="14"/>
        <v/>
      </c>
      <c r="AF102" s="11" t="str">
        <f t="shared" si="14"/>
        <v/>
      </c>
      <c r="AG102" s="11" t="str">
        <f t="shared" si="14"/>
        <v/>
      </c>
      <c r="AH102" s="11" t="str">
        <f t="shared" si="14"/>
        <v/>
      </c>
      <c r="AI102" s="11" t="str">
        <f t="shared" si="14"/>
        <v/>
      </c>
      <c r="AJ102" s="11" t="str">
        <f t="shared" si="14"/>
        <v/>
      </c>
      <c r="AK102" s="11" t="str">
        <f t="shared" si="14"/>
        <v/>
      </c>
      <c r="AL102" s="11" t="str">
        <f t="shared" si="14"/>
        <v/>
      </c>
      <c r="AM102" s="11" t="str">
        <f t="shared" si="14"/>
        <v/>
      </c>
      <c r="AN102" s="11" t="str">
        <f t="shared" si="14"/>
        <v/>
      </c>
      <c r="AO102" s="11" t="str">
        <f t="shared" si="14"/>
        <v/>
      </c>
      <c r="AP102" s="11" t="str">
        <f t="shared" si="14"/>
        <v/>
      </c>
    </row>
    <row r="103" spans="1:52" x14ac:dyDescent="0.2">
      <c r="A103" t="s">
        <v>758</v>
      </c>
      <c r="B103" t="s">
        <v>759</v>
      </c>
      <c r="C103" t="s">
        <v>760</v>
      </c>
      <c r="E103" s="1">
        <v>2259.62</v>
      </c>
      <c r="F103" s="1">
        <v>0</v>
      </c>
      <c r="G103" s="1">
        <v>0</v>
      </c>
      <c r="H103" s="1">
        <v>2259.62</v>
      </c>
      <c r="I103" t="s">
        <v>24</v>
      </c>
      <c r="J103" t="s">
        <v>35</v>
      </c>
      <c r="K103" s="1">
        <v>2259.62</v>
      </c>
      <c r="L103" s="1">
        <v>0</v>
      </c>
      <c r="M103" s="1">
        <v>100</v>
      </c>
      <c r="N103" s="1">
        <v>0</v>
      </c>
      <c r="O103" s="1">
        <v>1856.1000000000001</v>
      </c>
      <c r="P103" s="1">
        <v>2259.62</v>
      </c>
      <c r="Q103" s="1">
        <v>1856.1000000000001</v>
      </c>
      <c r="R103" s="1">
        <v>322.8</v>
      </c>
      <c r="S103" s="1">
        <v>0</v>
      </c>
      <c r="T103" s="1">
        <v>0</v>
      </c>
      <c r="U103" s="1">
        <v>2178.9</v>
      </c>
      <c r="V103" s="1">
        <v>80.72</v>
      </c>
      <c r="W103" s="6">
        <v>401</v>
      </c>
      <c r="X103" s="11" t="str">
        <f t="shared" si="12"/>
        <v/>
      </c>
      <c r="Y103" s="11" t="str">
        <f t="shared" si="12"/>
        <v/>
      </c>
      <c r="Z103" s="11" t="str">
        <f t="shared" si="14"/>
        <v/>
      </c>
      <c r="AA103" s="11" t="str">
        <f t="shared" si="14"/>
        <v/>
      </c>
      <c r="AB103" s="11" t="str">
        <f t="shared" si="14"/>
        <v/>
      </c>
      <c r="AC103" s="11" t="str">
        <f t="shared" si="14"/>
        <v/>
      </c>
      <c r="AD103" s="11" t="str">
        <f t="shared" si="14"/>
        <v/>
      </c>
      <c r="AE103" s="11" t="str">
        <f t="shared" si="14"/>
        <v/>
      </c>
      <c r="AF103" s="11" t="str">
        <f t="shared" si="14"/>
        <v/>
      </c>
      <c r="AG103" s="11" t="str">
        <f t="shared" si="14"/>
        <v/>
      </c>
      <c r="AH103" s="11" t="str">
        <f t="shared" ref="Z103:AP108" si="15">IF($W103=AH$1,$R103,"")</f>
        <v/>
      </c>
      <c r="AI103" s="11" t="str">
        <f t="shared" si="15"/>
        <v/>
      </c>
      <c r="AJ103" s="11" t="str">
        <f t="shared" si="15"/>
        <v/>
      </c>
      <c r="AK103" s="11" t="str">
        <f t="shared" si="15"/>
        <v/>
      </c>
      <c r="AL103" s="11" t="str">
        <f t="shared" si="15"/>
        <v/>
      </c>
      <c r="AM103" s="11" t="str">
        <f t="shared" si="15"/>
        <v/>
      </c>
      <c r="AN103" s="11">
        <f t="shared" si="15"/>
        <v>322.8</v>
      </c>
      <c r="AO103" s="11" t="str">
        <f t="shared" si="15"/>
        <v/>
      </c>
      <c r="AP103" s="11" t="str">
        <f t="shared" si="15"/>
        <v/>
      </c>
      <c r="AQ103" s="2"/>
      <c r="AR103" s="2"/>
    </row>
    <row r="104" spans="1:52" x14ac:dyDescent="0.2">
      <c r="A104" t="s">
        <v>761</v>
      </c>
      <c r="B104" t="s">
        <v>759</v>
      </c>
      <c r="C104" t="s">
        <v>760</v>
      </c>
      <c r="E104" s="1">
        <v>2259.62</v>
      </c>
      <c r="F104" s="1">
        <v>0</v>
      </c>
      <c r="G104" s="1">
        <v>0</v>
      </c>
      <c r="H104" s="1">
        <v>2259.62</v>
      </c>
      <c r="I104" t="s">
        <v>24</v>
      </c>
      <c r="J104" t="s">
        <v>35</v>
      </c>
      <c r="K104" s="1">
        <v>2259.62</v>
      </c>
      <c r="L104" s="1">
        <v>0</v>
      </c>
      <c r="M104" s="1">
        <v>100</v>
      </c>
      <c r="N104" s="1">
        <v>0</v>
      </c>
      <c r="O104" s="1">
        <v>1856.1000000000001</v>
      </c>
      <c r="P104" s="1">
        <v>2259.62</v>
      </c>
      <c r="Q104" s="1">
        <v>1856.1000000000001</v>
      </c>
      <c r="R104" s="1">
        <v>322.8</v>
      </c>
      <c r="S104" s="1">
        <v>0</v>
      </c>
      <c r="T104" s="1">
        <v>0</v>
      </c>
      <c r="U104" s="1">
        <v>2178.9</v>
      </c>
      <c r="V104" s="1">
        <v>80.72</v>
      </c>
      <c r="W104" s="6">
        <v>401</v>
      </c>
      <c r="X104" s="11" t="str">
        <f t="shared" si="12"/>
        <v/>
      </c>
      <c r="Y104" s="11" t="str">
        <f t="shared" si="12"/>
        <v/>
      </c>
      <c r="Z104" s="11" t="str">
        <f t="shared" si="15"/>
        <v/>
      </c>
      <c r="AA104" s="11" t="str">
        <f t="shared" si="15"/>
        <v/>
      </c>
      <c r="AB104" s="11" t="str">
        <f t="shared" si="15"/>
        <v/>
      </c>
      <c r="AC104" s="11" t="str">
        <f t="shared" si="15"/>
        <v/>
      </c>
      <c r="AD104" s="11" t="str">
        <f t="shared" si="15"/>
        <v/>
      </c>
      <c r="AE104" s="11" t="str">
        <f t="shared" si="15"/>
        <v/>
      </c>
      <c r="AF104" s="11" t="str">
        <f t="shared" si="15"/>
        <v/>
      </c>
      <c r="AG104" s="11" t="str">
        <f t="shared" si="15"/>
        <v/>
      </c>
      <c r="AH104" s="11" t="str">
        <f t="shared" si="15"/>
        <v/>
      </c>
      <c r="AI104" s="11" t="str">
        <f t="shared" si="15"/>
        <v/>
      </c>
      <c r="AJ104" s="11" t="str">
        <f t="shared" si="15"/>
        <v/>
      </c>
      <c r="AK104" s="11" t="str">
        <f t="shared" si="15"/>
        <v/>
      </c>
      <c r="AL104" s="11" t="str">
        <f t="shared" si="15"/>
        <v/>
      </c>
      <c r="AM104" s="11" t="str">
        <f t="shared" si="15"/>
        <v/>
      </c>
      <c r="AN104" s="11">
        <f t="shared" si="15"/>
        <v>322.8</v>
      </c>
      <c r="AO104" s="11" t="str">
        <f t="shared" si="15"/>
        <v/>
      </c>
      <c r="AP104" s="11" t="str">
        <f t="shared" si="15"/>
        <v/>
      </c>
    </row>
    <row r="105" spans="1:52" x14ac:dyDescent="0.2">
      <c r="A105" t="s">
        <v>762</v>
      </c>
      <c r="B105" t="s">
        <v>763</v>
      </c>
      <c r="C105" t="s">
        <v>764</v>
      </c>
      <c r="E105" s="1">
        <v>1206.3600000000001</v>
      </c>
      <c r="F105" s="1">
        <v>0</v>
      </c>
      <c r="G105" s="1">
        <v>0</v>
      </c>
      <c r="H105" s="1">
        <v>1206.3600000000001</v>
      </c>
      <c r="I105" t="s">
        <v>24</v>
      </c>
      <c r="J105" t="s">
        <v>35</v>
      </c>
      <c r="K105" s="1">
        <v>1206.3600000000001</v>
      </c>
      <c r="L105" s="1">
        <v>0</v>
      </c>
      <c r="M105" s="1">
        <v>100</v>
      </c>
      <c r="N105" s="1">
        <v>0</v>
      </c>
      <c r="O105" s="1">
        <v>990.96</v>
      </c>
      <c r="P105" s="1">
        <v>1206.3600000000001</v>
      </c>
      <c r="Q105" s="1">
        <v>990.96</v>
      </c>
      <c r="R105" s="1">
        <v>172.33</v>
      </c>
      <c r="S105" s="1">
        <v>0</v>
      </c>
      <c r="T105" s="1">
        <v>0</v>
      </c>
      <c r="U105" s="1">
        <v>1163.29</v>
      </c>
      <c r="V105" s="1">
        <v>43.07</v>
      </c>
      <c r="W105" s="6">
        <v>322</v>
      </c>
      <c r="X105" s="11" t="str">
        <f t="shared" si="12"/>
        <v/>
      </c>
      <c r="Y105" s="11" t="str">
        <f t="shared" si="12"/>
        <v/>
      </c>
      <c r="Z105" s="11" t="str">
        <f t="shared" si="15"/>
        <v/>
      </c>
      <c r="AA105" s="11" t="str">
        <f t="shared" si="15"/>
        <v/>
      </c>
      <c r="AB105" s="11" t="str">
        <f t="shared" si="15"/>
        <v/>
      </c>
      <c r="AC105" s="11" t="str">
        <f t="shared" si="15"/>
        <v/>
      </c>
      <c r="AD105" s="11" t="str">
        <f t="shared" si="15"/>
        <v/>
      </c>
      <c r="AE105" s="11" t="str">
        <f t="shared" si="15"/>
        <v/>
      </c>
      <c r="AF105" s="11" t="str">
        <f t="shared" si="15"/>
        <v/>
      </c>
      <c r="AG105" s="11">
        <f t="shared" si="15"/>
        <v>172.33</v>
      </c>
      <c r="AH105" s="11" t="str">
        <f t="shared" si="15"/>
        <v/>
      </c>
      <c r="AI105" s="11" t="str">
        <f t="shared" si="15"/>
        <v/>
      </c>
      <c r="AJ105" s="11" t="str">
        <f t="shared" si="15"/>
        <v/>
      </c>
      <c r="AK105" s="11" t="str">
        <f t="shared" si="15"/>
        <v/>
      </c>
      <c r="AL105" s="11" t="str">
        <f t="shared" si="15"/>
        <v/>
      </c>
      <c r="AM105" s="11" t="str">
        <f t="shared" si="15"/>
        <v/>
      </c>
      <c r="AN105" s="11" t="str">
        <f t="shared" si="15"/>
        <v/>
      </c>
      <c r="AO105" s="11" t="str">
        <f t="shared" si="15"/>
        <v/>
      </c>
      <c r="AP105" s="11" t="str">
        <f t="shared" si="15"/>
        <v/>
      </c>
      <c r="AQ105" s="11"/>
      <c r="AR105" s="11"/>
    </row>
    <row r="106" spans="1:52" x14ac:dyDescent="0.2">
      <c r="A106" t="s">
        <v>21</v>
      </c>
      <c r="B106" t="s">
        <v>22</v>
      </c>
      <c r="C106" t="s">
        <v>23</v>
      </c>
      <c r="E106" s="1">
        <v>11080.97</v>
      </c>
      <c r="F106" s="1">
        <v>0</v>
      </c>
      <c r="G106" s="1">
        <v>0</v>
      </c>
      <c r="H106" s="1">
        <v>11080.97</v>
      </c>
      <c r="I106" t="s">
        <v>24</v>
      </c>
      <c r="J106" t="s">
        <v>25</v>
      </c>
      <c r="K106" s="1">
        <v>11080.97</v>
      </c>
      <c r="L106" s="1">
        <v>0</v>
      </c>
      <c r="M106" s="1">
        <v>100</v>
      </c>
      <c r="N106" s="1">
        <v>0</v>
      </c>
      <c r="O106" s="1">
        <v>11080.97</v>
      </c>
      <c r="P106" s="1">
        <v>11080.97</v>
      </c>
      <c r="Q106" s="1">
        <v>11080.97</v>
      </c>
      <c r="R106" s="1">
        <v>0</v>
      </c>
      <c r="S106" s="1">
        <v>0</v>
      </c>
      <c r="T106" s="1">
        <v>0</v>
      </c>
      <c r="U106" s="1">
        <v>11080.97</v>
      </c>
      <c r="V106" s="1">
        <v>0</v>
      </c>
      <c r="W106" s="5">
        <v>0</v>
      </c>
      <c r="X106" s="11">
        <f>SUM(X108:X110)*SUM($AK107:$AK109)</f>
        <v>0</v>
      </c>
      <c r="Y106" s="11">
        <f>SUM(Y108:Y110)*SUM($AK107:$AK109)</f>
        <v>0</v>
      </c>
      <c r="Z106" s="11">
        <f>SUM(Z108:Z110)*SUM($AK107:$AK109)</f>
        <v>0</v>
      </c>
      <c r="AA106" s="11">
        <f>SUM(AA108:AA110)*SUM($AK107:$AK109)</f>
        <v>0</v>
      </c>
      <c r="AB106" s="11">
        <f>SUM(AB108:AB110)*SUM($AK107:$AK109)</f>
        <v>0</v>
      </c>
      <c r="AC106" s="11">
        <f>SUM(AC108:AC110)*SUM($AL107:$AL109)</f>
        <v>13147.181249999998</v>
      </c>
      <c r="AD106" s="11">
        <f>SUM(AD108:AD110)*SUM($AL107:$AL109)</f>
        <v>1878.1687499999998</v>
      </c>
      <c r="AE106" s="11">
        <f t="shared" ref="AE106:AJ106" si="16">SUM(AE108:AE110)*SUM($AM107:$AM109)</f>
        <v>2876.1620000000003</v>
      </c>
      <c r="AF106" s="11">
        <f t="shared" si="16"/>
        <v>958.72066666666672</v>
      </c>
      <c r="AG106" s="11">
        <f t="shared" si="16"/>
        <v>958.72066666666672</v>
      </c>
      <c r="AH106" s="11" t="e">
        <f t="shared" si="16"/>
        <v>#REF!</v>
      </c>
      <c r="AI106" s="11">
        <f t="shared" si="16"/>
        <v>5752.3240000000005</v>
      </c>
      <c r="AJ106" s="11">
        <f t="shared" si="16"/>
        <v>2876.1620000000003</v>
      </c>
      <c r="AK106" s="11" t="str">
        <f t="shared" si="15"/>
        <v/>
      </c>
      <c r="AL106" s="11" t="str">
        <f t="shared" si="15"/>
        <v/>
      </c>
      <c r="AM106" s="11" t="str">
        <f t="shared" si="15"/>
        <v/>
      </c>
      <c r="AN106" s="11" t="str">
        <f t="shared" si="15"/>
        <v/>
      </c>
      <c r="AO106" s="11" t="str">
        <f t="shared" si="15"/>
        <v/>
      </c>
      <c r="AP106" s="11" t="str">
        <f t="shared" si="15"/>
        <v/>
      </c>
      <c r="AQ106" s="2" t="s">
        <v>1082</v>
      </c>
      <c r="AU106" t="str">
        <f>BuildingToCostCenter!J1</f>
        <v>Sqft</v>
      </c>
      <c r="AX106" t="str">
        <f>BuildingToCostCenter!M1</f>
        <v>Fract</v>
      </c>
    </row>
    <row r="107" spans="1:52" x14ac:dyDescent="0.2">
      <c r="A107" t="s">
        <v>26</v>
      </c>
      <c r="B107" t="s">
        <v>27</v>
      </c>
      <c r="C107" t="s">
        <v>28</v>
      </c>
      <c r="E107" s="1">
        <v>14433.67</v>
      </c>
      <c r="F107" s="1">
        <v>0</v>
      </c>
      <c r="G107" s="1">
        <v>0</v>
      </c>
      <c r="H107" s="1">
        <v>14433.67</v>
      </c>
      <c r="I107" t="s">
        <v>24</v>
      </c>
      <c r="J107" t="s">
        <v>25</v>
      </c>
      <c r="K107" s="1">
        <v>14433.67</v>
      </c>
      <c r="L107" s="1">
        <v>0</v>
      </c>
      <c r="M107" s="1">
        <v>100</v>
      </c>
      <c r="N107" s="1">
        <v>0</v>
      </c>
      <c r="O107" s="1">
        <v>14433.67</v>
      </c>
      <c r="P107" s="1">
        <v>14433.67</v>
      </c>
      <c r="Q107" s="1">
        <v>14433.67</v>
      </c>
      <c r="R107" s="1">
        <v>0</v>
      </c>
      <c r="S107" s="1">
        <v>0</v>
      </c>
      <c r="T107" s="1">
        <v>0</v>
      </c>
      <c r="U107" s="1">
        <v>14433.67</v>
      </c>
      <c r="V107" s="1">
        <v>0</v>
      </c>
      <c r="W107" s="5">
        <v>0</v>
      </c>
      <c r="X107" s="15">
        <f>SUM(X2:X106)</f>
        <v>153679.76999999993</v>
      </c>
      <c r="Y107" s="15">
        <f t="shared" ref="Y107:AJ107" si="17">SUM(Y2:Y106)</f>
        <v>66283.030000000013</v>
      </c>
      <c r="Z107" s="15">
        <f t="shared" si="17"/>
        <v>23848.5</v>
      </c>
      <c r="AA107" s="16">
        <f t="shared" si="17"/>
        <v>6309.65</v>
      </c>
      <c r="AB107" s="16">
        <f t="shared" si="17"/>
        <v>0</v>
      </c>
      <c r="AC107" s="16">
        <f t="shared" si="17"/>
        <v>35607.761249999996</v>
      </c>
      <c r="AD107" s="16">
        <f t="shared" si="17"/>
        <v>3217.71875</v>
      </c>
      <c r="AE107" s="15">
        <f>SUM(AE2:AE106)</f>
        <v>5659.0619999999999</v>
      </c>
      <c r="AF107" s="15">
        <f t="shared" si="17"/>
        <v>12458.720666666666</v>
      </c>
      <c r="AG107" s="15">
        <f t="shared" si="17"/>
        <v>41603.390666666666</v>
      </c>
      <c r="AH107" s="15" t="e">
        <f t="shared" si="17"/>
        <v>#REF!</v>
      </c>
      <c r="AI107" s="16">
        <f t="shared" si="17"/>
        <v>6110.9840000000004</v>
      </c>
      <c r="AJ107" s="16">
        <f t="shared" si="17"/>
        <v>8893.6219999999994</v>
      </c>
      <c r="AK107" s="16">
        <f>SUM(AK2:AK106)</f>
        <v>0</v>
      </c>
      <c r="AL107" s="16" t="str">
        <f t="shared" si="15"/>
        <v/>
      </c>
      <c r="AM107" s="16" t="str">
        <f t="shared" si="15"/>
        <v/>
      </c>
      <c r="AN107" s="16">
        <f>SUM(AN2:AN106)</f>
        <v>6378.8600000000006</v>
      </c>
      <c r="AO107" s="16">
        <f>SUM(AO2:AO106)</f>
        <v>3541.67</v>
      </c>
      <c r="AP107" s="16">
        <f>SUM(AP2:AP106)</f>
        <v>4687.75</v>
      </c>
      <c r="AQ107" s="15">
        <f>SUM(AA107:AD107,AI107:AJ107,AN107:AP107)</f>
        <v>74748.016000000003</v>
      </c>
      <c r="AT107">
        <f>BuildingToCostCenter!I2</f>
        <v>0</v>
      </c>
      <c r="AU107" t="str">
        <f>BuildingToCostCenter!J2</f>
        <v>MOR</v>
      </c>
      <c r="AV107" t="str">
        <f>BuildingToCostCenter!K2</f>
        <v>NBR</v>
      </c>
      <c r="AW107" t="str">
        <f>BuildingToCostCenter!L2</f>
        <v>VEL</v>
      </c>
      <c r="AX107" t="str">
        <f>BuildingToCostCenter!M2</f>
        <v>MOR</v>
      </c>
      <c r="AY107" t="str">
        <f>BuildingToCostCenter!N2</f>
        <v>NBR</v>
      </c>
      <c r="AZ107" t="str">
        <f>BuildingToCostCenter!O2</f>
        <v>VEL</v>
      </c>
    </row>
    <row r="108" spans="1:52" x14ac:dyDescent="0.2">
      <c r="A108" t="s">
        <v>29</v>
      </c>
      <c r="B108" t="s">
        <v>30</v>
      </c>
      <c r="C108" t="s">
        <v>31</v>
      </c>
      <c r="E108" s="1">
        <v>2200</v>
      </c>
      <c r="F108" s="1">
        <v>0</v>
      </c>
      <c r="G108" s="1">
        <v>0</v>
      </c>
      <c r="H108" s="1">
        <v>2200</v>
      </c>
      <c r="I108" t="s">
        <v>24</v>
      </c>
      <c r="J108" t="s">
        <v>25</v>
      </c>
      <c r="K108" s="1">
        <v>2200</v>
      </c>
      <c r="L108" s="1">
        <v>0</v>
      </c>
      <c r="M108" s="1">
        <v>100</v>
      </c>
      <c r="N108" s="1">
        <v>0</v>
      </c>
      <c r="O108" s="1">
        <v>2200</v>
      </c>
      <c r="P108" s="1">
        <v>2200</v>
      </c>
      <c r="Q108" s="1">
        <v>2200</v>
      </c>
      <c r="R108" s="1">
        <v>0</v>
      </c>
      <c r="S108" s="1">
        <v>0</v>
      </c>
      <c r="T108" s="1">
        <v>0</v>
      </c>
      <c r="U108" s="1">
        <v>2200</v>
      </c>
      <c r="V108" s="1">
        <v>0</v>
      </c>
      <c r="W108" s="5">
        <v>0</v>
      </c>
      <c r="X108" s="13">
        <f>AX108</f>
        <v>0.14962593516209477</v>
      </c>
      <c r="Y108" s="13">
        <f>AX109</f>
        <v>0.14962593516209477</v>
      </c>
      <c r="Z108" s="13">
        <f>AX110</f>
        <v>0.14962593516209477</v>
      </c>
      <c r="AA108" s="13">
        <f>AX111</f>
        <v>0.14962593516209477</v>
      </c>
      <c r="AB108" s="14">
        <f>AX112</f>
        <v>0.40149625935162092</v>
      </c>
      <c r="AC108" s="14"/>
      <c r="AD108" s="14"/>
      <c r="AE108" s="13"/>
      <c r="AF108" s="13"/>
      <c r="AG108" s="13"/>
      <c r="AH108" s="13"/>
      <c r="AI108" s="13"/>
      <c r="AJ108" s="13"/>
      <c r="AK108" s="13"/>
      <c r="AL108" s="11">
        <f>SUM(AL2:AL106)</f>
        <v>15025.349999999999</v>
      </c>
      <c r="AM108" s="13" t="str">
        <f t="shared" si="15"/>
        <v/>
      </c>
      <c r="AN108" s="13"/>
      <c r="AO108" s="13"/>
      <c r="AP108" s="13"/>
      <c r="AQ108" s="13"/>
      <c r="AT108">
        <f>BuildingToCostCenter!I3</f>
        <v>0</v>
      </c>
      <c r="AU108">
        <f>BuildingToCostCenter!J3</f>
        <v>6000</v>
      </c>
      <c r="AX108">
        <f>BuildingToCostCenter!M3</f>
        <v>0.14962593516209477</v>
      </c>
      <c r="AY108" t="str">
        <f>BuildingToCostCenter!N3</f>
        <v/>
      </c>
      <c r="AZ108" t="str">
        <f>BuildingToCostCenter!O3</f>
        <v/>
      </c>
    </row>
    <row r="109" spans="1:52" x14ac:dyDescent="0.2">
      <c r="A109" t="s">
        <v>32</v>
      </c>
      <c r="B109" t="s">
        <v>33</v>
      </c>
      <c r="C109" t="s">
        <v>34</v>
      </c>
      <c r="E109" s="1">
        <v>706.13</v>
      </c>
      <c r="F109" s="1">
        <v>0</v>
      </c>
      <c r="G109" s="1">
        <v>0</v>
      </c>
      <c r="H109" s="1">
        <v>706.13</v>
      </c>
      <c r="I109" t="s">
        <v>24</v>
      </c>
      <c r="J109" t="s">
        <v>35</v>
      </c>
      <c r="K109" s="1">
        <v>706.13</v>
      </c>
      <c r="L109" s="1">
        <v>0</v>
      </c>
      <c r="M109" s="1">
        <v>100</v>
      </c>
      <c r="N109" s="1">
        <v>0</v>
      </c>
      <c r="O109" s="1">
        <v>706.13</v>
      </c>
      <c r="P109" s="1">
        <v>706.13</v>
      </c>
      <c r="Q109" s="1">
        <v>706.13</v>
      </c>
      <c r="R109" s="1">
        <v>0</v>
      </c>
      <c r="S109" s="1">
        <v>0</v>
      </c>
      <c r="T109" s="1">
        <v>0</v>
      </c>
      <c r="U109" s="1">
        <v>706.13</v>
      </c>
      <c r="V109" s="1">
        <v>0</v>
      </c>
      <c r="W109" s="5">
        <v>0</v>
      </c>
      <c r="X109" s="13"/>
      <c r="Y109" s="13"/>
      <c r="Z109" s="13"/>
      <c r="AA109" s="13"/>
      <c r="AB109" s="14"/>
      <c r="AC109" s="14">
        <f>AY113</f>
        <v>0.875</v>
      </c>
      <c r="AD109" s="14">
        <f>AY114</f>
        <v>0.125</v>
      </c>
      <c r="AE109" s="13"/>
      <c r="AF109" s="13"/>
      <c r="AG109" s="13"/>
      <c r="AH109" s="13"/>
      <c r="AI109" s="13"/>
      <c r="AJ109" s="13"/>
      <c r="AK109" s="13"/>
      <c r="AL109" s="13"/>
      <c r="AM109" s="11">
        <f>SUM(AM2:AM106)</f>
        <v>14380.810000000001</v>
      </c>
      <c r="AN109" s="13"/>
      <c r="AO109" s="13"/>
      <c r="AP109" s="13"/>
      <c r="AQ109" s="13"/>
      <c r="AT109">
        <f>BuildingToCostCenter!I4</f>
        <v>0</v>
      </c>
      <c r="AU109">
        <f>BuildingToCostCenter!J4</f>
        <v>6000</v>
      </c>
      <c r="AX109">
        <f>BuildingToCostCenter!M4</f>
        <v>0.14962593516209477</v>
      </c>
      <c r="AY109" t="str">
        <f>BuildingToCostCenter!N4</f>
        <v/>
      </c>
      <c r="AZ109" t="str">
        <f>BuildingToCostCenter!O4</f>
        <v/>
      </c>
    </row>
    <row r="110" spans="1:52" x14ac:dyDescent="0.2">
      <c r="A110" t="s">
        <v>36</v>
      </c>
      <c r="B110" t="s">
        <v>37</v>
      </c>
      <c r="C110" t="s">
        <v>38</v>
      </c>
      <c r="E110" s="1">
        <v>1158.48</v>
      </c>
      <c r="F110" s="1">
        <v>0</v>
      </c>
      <c r="G110" s="1">
        <v>0</v>
      </c>
      <c r="H110" s="1">
        <v>1158.48</v>
      </c>
      <c r="I110" t="s">
        <v>24</v>
      </c>
      <c r="J110" t="s">
        <v>35</v>
      </c>
      <c r="K110" s="1">
        <v>1158.48</v>
      </c>
      <c r="L110" s="1">
        <v>0</v>
      </c>
      <c r="M110" s="1">
        <v>100</v>
      </c>
      <c r="N110" s="1">
        <v>0</v>
      </c>
      <c r="O110" s="1">
        <v>1158.48</v>
      </c>
      <c r="P110" s="1">
        <v>1158.48</v>
      </c>
      <c r="Q110" s="1">
        <v>1158.48</v>
      </c>
      <c r="R110" s="1">
        <v>0</v>
      </c>
      <c r="S110" s="1">
        <v>0</v>
      </c>
      <c r="T110" s="1">
        <v>0</v>
      </c>
      <c r="U110" s="1">
        <v>1158.48</v>
      </c>
      <c r="V110" s="1">
        <v>0</v>
      </c>
      <c r="W110" s="5">
        <v>0</v>
      </c>
      <c r="X110" s="13"/>
      <c r="Y110" s="13"/>
      <c r="Z110" s="13"/>
      <c r="AA110" s="13"/>
      <c r="AB110" s="14"/>
      <c r="AC110" s="14"/>
      <c r="AD110" s="14"/>
      <c r="AE110" s="13">
        <f>AZ115</f>
        <v>0.2</v>
      </c>
      <c r="AF110" s="13">
        <f>AZ116</f>
        <v>6.6666666666666666E-2</v>
      </c>
      <c r="AG110" s="13">
        <f>AZ117</f>
        <v>6.6666666666666666E-2</v>
      </c>
      <c r="AH110" s="13" t="e">
        <f>AZ118</f>
        <v>#REF!</v>
      </c>
      <c r="AI110" s="13">
        <f>AZ119</f>
        <v>0.4</v>
      </c>
      <c r="AJ110" s="13">
        <f>AZ120</f>
        <v>0.2</v>
      </c>
      <c r="AK110" s="13"/>
      <c r="AL110" s="13"/>
      <c r="AM110" s="13"/>
      <c r="AN110" s="13"/>
      <c r="AO110" s="13"/>
      <c r="AP110" s="13"/>
      <c r="AQ110" s="13"/>
      <c r="AT110">
        <f>BuildingToCostCenter!I5</f>
        <v>0</v>
      </c>
      <c r="AU110">
        <f>BuildingToCostCenter!J5</f>
        <v>6000</v>
      </c>
      <c r="AX110">
        <f>BuildingToCostCenter!M5</f>
        <v>0.14962593516209477</v>
      </c>
      <c r="AY110" t="str">
        <f>BuildingToCostCenter!N5</f>
        <v/>
      </c>
      <c r="AZ110" t="str">
        <f>BuildingToCostCenter!O5</f>
        <v/>
      </c>
    </row>
    <row r="111" spans="1:52" x14ac:dyDescent="0.2">
      <c r="A111" t="s">
        <v>39</v>
      </c>
      <c r="B111" t="s">
        <v>40</v>
      </c>
      <c r="C111" t="s">
        <v>38</v>
      </c>
      <c r="E111" s="1">
        <v>2937.35</v>
      </c>
      <c r="F111" s="1">
        <v>0</v>
      </c>
      <c r="G111" s="1">
        <v>0</v>
      </c>
      <c r="H111" s="1">
        <v>2937.35</v>
      </c>
      <c r="I111" t="s">
        <v>24</v>
      </c>
      <c r="J111" t="s">
        <v>35</v>
      </c>
      <c r="K111" s="1">
        <v>2937.35</v>
      </c>
      <c r="L111" s="1">
        <v>0</v>
      </c>
      <c r="M111" s="1">
        <v>100</v>
      </c>
      <c r="N111" s="1">
        <v>0</v>
      </c>
      <c r="O111" s="1">
        <v>2937.35</v>
      </c>
      <c r="P111" s="1">
        <v>2937.35</v>
      </c>
      <c r="Q111" s="1">
        <v>2937.35</v>
      </c>
      <c r="R111" s="1">
        <v>0</v>
      </c>
      <c r="S111" s="1">
        <v>0</v>
      </c>
      <c r="T111" s="1">
        <v>0</v>
      </c>
      <c r="U111" s="1">
        <v>2937.35</v>
      </c>
      <c r="V111" s="1">
        <v>0</v>
      </c>
      <c r="W111" s="5">
        <v>0</v>
      </c>
      <c r="X111" s="2" t="s">
        <v>1066</v>
      </c>
      <c r="Y111" s="2" t="s">
        <v>1059</v>
      </c>
      <c r="Z111" s="2" t="s">
        <v>1060</v>
      </c>
      <c r="AA111" s="8" t="s">
        <v>1079</v>
      </c>
      <c r="AB111" s="8" t="s">
        <v>1076</v>
      </c>
      <c r="AC111" s="5" t="s">
        <v>1077</v>
      </c>
      <c r="AD111" s="8" t="s">
        <v>1078</v>
      </c>
      <c r="AT111">
        <f>BuildingToCostCenter!I6</f>
        <v>0</v>
      </c>
      <c r="AU111">
        <f>BuildingToCostCenter!J6</f>
        <v>6000</v>
      </c>
      <c r="AX111">
        <f>BuildingToCostCenter!M6</f>
        <v>0.14962593516209477</v>
      </c>
      <c r="AY111" t="str">
        <f>BuildingToCostCenter!N6</f>
        <v/>
      </c>
      <c r="AZ111" t="str">
        <f>BuildingToCostCenter!O6</f>
        <v/>
      </c>
    </row>
    <row r="112" spans="1:52" x14ac:dyDescent="0.2">
      <c r="A112" t="s">
        <v>41</v>
      </c>
      <c r="B112" t="s">
        <v>42</v>
      </c>
      <c r="C112" t="s">
        <v>43</v>
      </c>
      <c r="E112" s="1">
        <v>9240</v>
      </c>
      <c r="F112" s="1">
        <v>0</v>
      </c>
      <c r="G112" s="1">
        <v>0</v>
      </c>
      <c r="H112" s="1">
        <v>9240</v>
      </c>
      <c r="I112" t="s">
        <v>24</v>
      </c>
      <c r="J112" t="s">
        <v>35</v>
      </c>
      <c r="K112" s="1">
        <v>9240</v>
      </c>
      <c r="L112" s="1">
        <v>0</v>
      </c>
      <c r="M112" s="1">
        <v>100</v>
      </c>
      <c r="N112" s="1">
        <v>0</v>
      </c>
      <c r="O112" s="1">
        <v>9240</v>
      </c>
      <c r="P112" s="1">
        <v>9240</v>
      </c>
      <c r="Q112" s="1">
        <v>9240</v>
      </c>
      <c r="R112" s="1">
        <v>0</v>
      </c>
      <c r="S112" s="1">
        <v>0</v>
      </c>
      <c r="T112" s="1">
        <v>0</v>
      </c>
      <c r="U112" s="1">
        <v>9240</v>
      </c>
      <c r="V112" s="1">
        <v>0</v>
      </c>
      <c r="W112" s="5">
        <v>0</v>
      </c>
      <c r="X112" s="2" t="s">
        <v>1067</v>
      </c>
      <c r="Y112" s="2" t="s">
        <v>1061</v>
      </c>
      <c r="Z112" s="2" t="s">
        <v>1064</v>
      </c>
      <c r="AA112" s="19">
        <f t="shared" ref="AA112:AA127" si="18">AB112*100+AC112*10+AD112</f>
        <v>111</v>
      </c>
      <c r="AB112" s="7">
        <v>1</v>
      </c>
      <c r="AC112" s="6">
        <v>1</v>
      </c>
      <c r="AD112" s="7">
        <v>1</v>
      </c>
      <c r="AQ112" s="2"/>
      <c r="AR112" s="11"/>
      <c r="AT112">
        <f>BuildingToCostCenter!I7</f>
        <v>0</v>
      </c>
      <c r="AU112">
        <f>BuildingToCostCenter!J7</f>
        <v>16100</v>
      </c>
      <c r="AX112">
        <f>BuildingToCostCenter!M7</f>
        <v>0.40149625935162092</v>
      </c>
      <c r="AY112" t="str">
        <f>BuildingToCostCenter!N7</f>
        <v/>
      </c>
      <c r="AZ112" t="str">
        <f>BuildingToCostCenter!O7</f>
        <v/>
      </c>
    </row>
    <row r="113" spans="1:52" x14ac:dyDescent="0.2">
      <c r="A113" t="s">
        <v>44</v>
      </c>
      <c r="B113" t="s">
        <v>45</v>
      </c>
      <c r="C113" t="s">
        <v>46</v>
      </c>
      <c r="E113" s="1">
        <v>1245.5</v>
      </c>
      <c r="F113" s="1">
        <v>0</v>
      </c>
      <c r="G113" s="1">
        <v>0</v>
      </c>
      <c r="H113" s="1">
        <v>1245.5</v>
      </c>
      <c r="I113" t="s">
        <v>24</v>
      </c>
      <c r="J113" t="s">
        <v>35</v>
      </c>
      <c r="K113" s="1">
        <v>1245.5</v>
      </c>
      <c r="L113" s="1">
        <v>0</v>
      </c>
      <c r="M113" s="1">
        <v>100</v>
      </c>
      <c r="N113" s="1">
        <v>0</v>
      </c>
      <c r="O113" s="1">
        <v>1245.5</v>
      </c>
      <c r="P113" s="1">
        <v>1245.5</v>
      </c>
      <c r="Q113" s="1">
        <v>1245.5</v>
      </c>
      <c r="R113" s="1">
        <v>0</v>
      </c>
      <c r="S113" s="1">
        <v>0</v>
      </c>
      <c r="T113" s="1">
        <v>0</v>
      </c>
      <c r="U113" s="1">
        <v>1245.5</v>
      </c>
      <c r="V113" s="1">
        <v>0</v>
      </c>
      <c r="W113" s="5">
        <v>0</v>
      </c>
      <c r="X113" s="2" t="s">
        <v>1067</v>
      </c>
      <c r="Y113" s="2" t="s">
        <v>1061</v>
      </c>
      <c r="Z113" s="2" t="s">
        <v>1065</v>
      </c>
      <c r="AA113" s="19">
        <f t="shared" si="18"/>
        <v>112</v>
      </c>
      <c r="AB113" s="7">
        <v>1</v>
      </c>
      <c r="AC113" s="6">
        <v>1</v>
      </c>
      <c r="AD113" s="7">
        <v>2</v>
      </c>
      <c r="AQ113" s="2"/>
      <c r="AR113" s="11"/>
      <c r="AT113">
        <f>BuildingToCostCenter!I8</f>
        <v>0</v>
      </c>
      <c r="AV113">
        <f>BuildingToCostCenter!K8</f>
        <v>56000</v>
      </c>
      <c r="AX113" t="str">
        <f>BuildingToCostCenter!M8</f>
        <v/>
      </c>
      <c r="AY113">
        <f>BuildingToCostCenter!N8</f>
        <v>0.875</v>
      </c>
      <c r="AZ113" t="str">
        <f>BuildingToCostCenter!O8</f>
        <v/>
      </c>
    </row>
    <row r="114" spans="1:52" x14ac:dyDescent="0.2">
      <c r="A114" t="s">
        <v>47</v>
      </c>
      <c r="B114" t="s">
        <v>48</v>
      </c>
      <c r="C114" t="s">
        <v>49</v>
      </c>
      <c r="E114" s="1">
        <v>7979.05</v>
      </c>
      <c r="F114" s="1">
        <v>0</v>
      </c>
      <c r="G114" s="1">
        <v>0</v>
      </c>
      <c r="H114" s="1">
        <v>7979.05</v>
      </c>
      <c r="I114" t="s">
        <v>24</v>
      </c>
      <c r="J114" t="s">
        <v>35</v>
      </c>
      <c r="K114" s="1">
        <v>7979.05</v>
      </c>
      <c r="L114" s="1">
        <v>0</v>
      </c>
      <c r="M114" s="1">
        <v>100</v>
      </c>
      <c r="N114" s="1">
        <v>0</v>
      </c>
      <c r="O114" s="1">
        <v>7979.05</v>
      </c>
      <c r="P114" s="1">
        <v>7979.05</v>
      </c>
      <c r="Q114" s="1">
        <v>7979.05</v>
      </c>
      <c r="R114" s="1">
        <v>0</v>
      </c>
      <c r="S114" s="1">
        <v>0</v>
      </c>
      <c r="T114" s="1">
        <v>0</v>
      </c>
      <c r="U114" s="1">
        <v>7979.05</v>
      </c>
      <c r="V114" s="1">
        <v>0</v>
      </c>
      <c r="W114" s="5">
        <v>0</v>
      </c>
      <c r="X114" s="2" t="s">
        <v>1067</v>
      </c>
      <c r="Y114" s="2" t="s">
        <v>1061</v>
      </c>
      <c r="Z114" s="2" t="s">
        <v>1073</v>
      </c>
      <c r="AA114" s="19">
        <f t="shared" si="18"/>
        <v>113</v>
      </c>
      <c r="AB114" s="7">
        <v>1</v>
      </c>
      <c r="AC114" s="6">
        <v>1</v>
      </c>
      <c r="AD114" s="7">
        <v>3</v>
      </c>
      <c r="AT114">
        <f>BuildingToCostCenter!I9</f>
        <v>0</v>
      </c>
      <c r="AV114">
        <f>BuildingToCostCenter!K9</f>
        <v>8000</v>
      </c>
      <c r="AX114" t="str">
        <f>BuildingToCostCenter!M9</f>
        <v/>
      </c>
      <c r="AY114">
        <f>BuildingToCostCenter!N9</f>
        <v>0.125</v>
      </c>
      <c r="AZ114" t="str">
        <f>BuildingToCostCenter!O9</f>
        <v/>
      </c>
    </row>
    <row r="115" spans="1:52" x14ac:dyDescent="0.2">
      <c r="A115" t="s">
        <v>50</v>
      </c>
      <c r="B115" t="s">
        <v>51</v>
      </c>
      <c r="C115" t="s">
        <v>52</v>
      </c>
      <c r="E115" s="1">
        <v>925</v>
      </c>
      <c r="F115" s="1">
        <v>0</v>
      </c>
      <c r="G115" s="1">
        <v>0</v>
      </c>
      <c r="H115" s="1">
        <v>925</v>
      </c>
      <c r="I115" t="s">
        <v>24</v>
      </c>
      <c r="J115" t="s">
        <v>35</v>
      </c>
      <c r="K115" s="1">
        <v>925</v>
      </c>
      <c r="L115" s="1">
        <v>0</v>
      </c>
      <c r="M115" s="1">
        <v>100</v>
      </c>
      <c r="N115" s="1">
        <v>0</v>
      </c>
      <c r="O115" s="1">
        <v>925</v>
      </c>
      <c r="P115" s="1">
        <v>925</v>
      </c>
      <c r="Q115" s="1">
        <v>925</v>
      </c>
      <c r="R115" s="1">
        <v>0</v>
      </c>
      <c r="S115" s="1">
        <v>0</v>
      </c>
      <c r="T115" s="1">
        <v>0</v>
      </c>
      <c r="U115" s="1">
        <v>925</v>
      </c>
      <c r="V115" s="1">
        <v>0</v>
      </c>
      <c r="W115" s="5">
        <v>0</v>
      </c>
      <c r="X115" s="2" t="s">
        <v>1067</v>
      </c>
      <c r="Y115" s="2" t="s">
        <v>1069</v>
      </c>
      <c r="Z115"/>
      <c r="AA115" s="7">
        <f t="shared" si="18"/>
        <v>180</v>
      </c>
      <c r="AB115" s="7">
        <v>1</v>
      </c>
      <c r="AC115" s="6">
        <v>8</v>
      </c>
      <c r="AD115" s="7">
        <v>0</v>
      </c>
      <c r="AT115">
        <f>BuildingToCostCenter!I10</f>
        <v>0</v>
      </c>
      <c r="AW115">
        <f>BuildingToCostCenter!L10</f>
        <v>11200</v>
      </c>
      <c r="AX115" t="str">
        <f>BuildingToCostCenter!M10</f>
        <v/>
      </c>
      <c r="AY115" t="str">
        <f>BuildingToCostCenter!N10</f>
        <v/>
      </c>
      <c r="AZ115">
        <f>BuildingToCostCenter!O10</f>
        <v>0.2</v>
      </c>
    </row>
    <row r="116" spans="1:52" x14ac:dyDescent="0.2">
      <c r="A116" t="s">
        <v>53</v>
      </c>
      <c r="B116" t="s">
        <v>33</v>
      </c>
      <c r="C116" t="s">
        <v>54</v>
      </c>
      <c r="E116" s="1">
        <v>650</v>
      </c>
      <c r="F116" s="1">
        <v>0</v>
      </c>
      <c r="G116" s="1">
        <v>0</v>
      </c>
      <c r="H116" s="1">
        <v>650</v>
      </c>
      <c r="I116" t="s">
        <v>24</v>
      </c>
      <c r="J116" t="s">
        <v>35</v>
      </c>
      <c r="K116" s="1">
        <v>650</v>
      </c>
      <c r="L116" s="1">
        <v>0</v>
      </c>
      <c r="M116" s="1">
        <v>100</v>
      </c>
      <c r="N116" s="1">
        <v>0</v>
      </c>
      <c r="O116" s="1">
        <v>650</v>
      </c>
      <c r="P116" s="1">
        <v>650</v>
      </c>
      <c r="Q116" s="1">
        <v>650</v>
      </c>
      <c r="R116" s="1">
        <v>0</v>
      </c>
      <c r="S116" s="1">
        <v>0</v>
      </c>
      <c r="T116" s="1">
        <v>0</v>
      </c>
      <c r="U116" s="1">
        <v>650</v>
      </c>
      <c r="V116" s="1">
        <v>0</v>
      </c>
      <c r="W116" s="5">
        <v>0</v>
      </c>
      <c r="X116" s="17" t="s">
        <v>1067</v>
      </c>
      <c r="Y116" s="17" t="s">
        <v>1075</v>
      </c>
      <c r="Z116" s="17"/>
      <c r="AA116" s="18">
        <f t="shared" si="18"/>
        <v>190</v>
      </c>
      <c r="AB116" s="18">
        <v>1</v>
      </c>
      <c r="AC116" s="10">
        <v>9</v>
      </c>
      <c r="AD116" s="18">
        <v>0</v>
      </c>
      <c r="AT116">
        <f>BuildingToCostCenter!I11</f>
        <v>0</v>
      </c>
      <c r="AW116">
        <f>BuildingToCostCenter!L11</f>
        <v>3733.3333333333335</v>
      </c>
      <c r="AX116" t="str">
        <f>BuildingToCostCenter!M11</f>
        <v/>
      </c>
      <c r="AY116" t="str">
        <f>BuildingToCostCenter!N11</f>
        <v/>
      </c>
      <c r="AZ116">
        <f>BuildingToCostCenter!O11</f>
        <v>6.6666666666666666E-2</v>
      </c>
    </row>
    <row r="117" spans="1:52" x14ac:dyDescent="0.2">
      <c r="A117" t="s">
        <v>55</v>
      </c>
      <c r="B117" t="s">
        <v>56</v>
      </c>
      <c r="C117" t="s">
        <v>57</v>
      </c>
      <c r="E117" s="1">
        <v>130.03</v>
      </c>
      <c r="F117" s="1">
        <v>0</v>
      </c>
      <c r="G117" s="1">
        <v>0</v>
      </c>
      <c r="H117" s="1">
        <v>130.03</v>
      </c>
      <c r="I117" t="s">
        <v>24</v>
      </c>
      <c r="J117" t="s">
        <v>35</v>
      </c>
      <c r="K117" s="1">
        <v>130.03</v>
      </c>
      <c r="L117" s="1">
        <v>0</v>
      </c>
      <c r="M117" s="1">
        <v>100</v>
      </c>
      <c r="N117" s="1">
        <v>0</v>
      </c>
      <c r="O117" s="1">
        <v>130.03</v>
      </c>
      <c r="P117" s="1">
        <v>130.03</v>
      </c>
      <c r="Q117" s="1">
        <v>130.03</v>
      </c>
      <c r="R117" s="1">
        <v>0</v>
      </c>
      <c r="S117" s="1">
        <v>0</v>
      </c>
      <c r="T117" s="1">
        <v>0</v>
      </c>
      <c r="U117" s="1">
        <v>130.03</v>
      </c>
      <c r="V117" s="1">
        <v>0</v>
      </c>
      <c r="W117" s="5">
        <v>0</v>
      </c>
      <c r="X117" s="2" t="s">
        <v>1070</v>
      </c>
      <c r="Y117" s="2" t="s">
        <v>1069</v>
      </c>
      <c r="Z117" s="2"/>
      <c r="AA117" s="7">
        <f t="shared" si="18"/>
        <v>280</v>
      </c>
      <c r="AB117" s="7">
        <v>2</v>
      </c>
      <c r="AC117" s="6">
        <v>8</v>
      </c>
      <c r="AD117" s="7">
        <v>0</v>
      </c>
      <c r="AT117">
        <f>BuildingToCostCenter!I12</f>
        <v>0</v>
      </c>
      <c r="AW117">
        <f>BuildingToCostCenter!L12</f>
        <v>7466.6666666666661</v>
      </c>
      <c r="AX117" t="str">
        <f>BuildingToCostCenter!M12</f>
        <v/>
      </c>
      <c r="AY117" t="str">
        <f>BuildingToCostCenter!N12</f>
        <v/>
      </c>
      <c r="AZ117">
        <f>BuildingToCostCenter!O12</f>
        <v>6.6666666666666666E-2</v>
      </c>
    </row>
    <row r="118" spans="1:52" x14ac:dyDescent="0.2">
      <c r="A118" t="s">
        <v>58</v>
      </c>
      <c r="B118" t="s">
        <v>59</v>
      </c>
      <c r="C118" t="s">
        <v>60</v>
      </c>
      <c r="E118" s="1">
        <v>912.39</v>
      </c>
      <c r="F118" s="1">
        <v>0</v>
      </c>
      <c r="G118" s="1">
        <v>0</v>
      </c>
      <c r="H118" s="1">
        <v>912.39</v>
      </c>
      <c r="I118" t="s">
        <v>24</v>
      </c>
      <c r="J118" t="s">
        <v>35</v>
      </c>
      <c r="K118" s="1">
        <v>912.39</v>
      </c>
      <c r="L118" s="1">
        <v>0</v>
      </c>
      <c r="M118" s="1">
        <v>100</v>
      </c>
      <c r="N118" s="1">
        <v>0</v>
      </c>
      <c r="O118" s="1">
        <v>912.39</v>
      </c>
      <c r="P118" s="1">
        <v>912.39</v>
      </c>
      <c r="Q118" s="1">
        <v>912.39</v>
      </c>
      <c r="R118" s="1">
        <v>0</v>
      </c>
      <c r="S118" s="1">
        <v>0</v>
      </c>
      <c r="T118" s="1">
        <v>0</v>
      </c>
      <c r="U118" s="1">
        <v>912.39</v>
      </c>
      <c r="V118" s="1">
        <v>0</v>
      </c>
      <c r="W118" s="5">
        <v>0</v>
      </c>
      <c r="X118" s="2" t="s">
        <v>1070</v>
      </c>
      <c r="Y118" s="2" t="s">
        <v>1075</v>
      </c>
      <c r="Z118"/>
      <c r="AA118" s="7">
        <f t="shared" si="18"/>
        <v>290</v>
      </c>
      <c r="AB118" s="7">
        <v>2</v>
      </c>
      <c r="AC118" s="6">
        <v>9</v>
      </c>
      <c r="AD118" s="7">
        <v>0</v>
      </c>
      <c r="AT118" t="e">
        <f>BuildingToCostCenter!#REF!</f>
        <v>#REF!</v>
      </c>
      <c r="AW118" t="e">
        <f>BuildingToCostCenter!#REF!</f>
        <v>#REF!</v>
      </c>
      <c r="AX118" t="e">
        <f>BuildingToCostCenter!#REF!</f>
        <v>#REF!</v>
      </c>
      <c r="AY118" t="e">
        <f>BuildingToCostCenter!#REF!</f>
        <v>#REF!</v>
      </c>
      <c r="AZ118" t="e">
        <f>BuildingToCostCenter!#REF!</f>
        <v>#REF!</v>
      </c>
    </row>
    <row r="119" spans="1:52" x14ac:dyDescent="0.2">
      <c r="A119" t="s">
        <v>61</v>
      </c>
      <c r="B119" t="s">
        <v>62</v>
      </c>
      <c r="C119" t="s">
        <v>63</v>
      </c>
      <c r="E119" s="1">
        <v>1400</v>
      </c>
      <c r="F119" s="1">
        <v>0</v>
      </c>
      <c r="G119" s="1">
        <v>0</v>
      </c>
      <c r="H119" s="1">
        <v>1400</v>
      </c>
      <c r="I119" t="s">
        <v>24</v>
      </c>
      <c r="J119" t="s">
        <v>35</v>
      </c>
      <c r="K119" s="1">
        <v>1400</v>
      </c>
      <c r="L119" s="1">
        <v>0</v>
      </c>
      <c r="M119" s="1">
        <v>100</v>
      </c>
      <c r="N119" s="1">
        <v>0</v>
      </c>
      <c r="O119" s="1">
        <v>1400</v>
      </c>
      <c r="P119" s="1">
        <v>1400</v>
      </c>
      <c r="Q119" s="1">
        <v>1400</v>
      </c>
      <c r="R119" s="1">
        <v>0</v>
      </c>
      <c r="S119" s="1">
        <v>0</v>
      </c>
      <c r="T119" s="1">
        <v>0</v>
      </c>
      <c r="U119" s="1">
        <v>1400</v>
      </c>
      <c r="V119" s="1">
        <v>0</v>
      </c>
      <c r="W119" s="5">
        <v>0</v>
      </c>
      <c r="X119" s="2" t="s">
        <v>1068</v>
      </c>
      <c r="Y119" s="2" t="s">
        <v>1062</v>
      </c>
      <c r="Z119" s="2" t="s">
        <v>1074</v>
      </c>
      <c r="AA119" s="19">
        <v>311</v>
      </c>
      <c r="AB119" s="7">
        <v>3</v>
      </c>
      <c r="AC119" s="6">
        <v>1</v>
      </c>
      <c r="AD119" s="7">
        <v>0</v>
      </c>
      <c r="AT119">
        <f>BuildingToCostCenter!I13</f>
        <v>0</v>
      </c>
      <c r="AW119">
        <f>BuildingToCostCenter!L13</f>
        <v>22400</v>
      </c>
      <c r="AX119" t="str">
        <f>BuildingToCostCenter!M13</f>
        <v/>
      </c>
      <c r="AY119" t="str">
        <f>BuildingToCostCenter!N13</f>
        <v/>
      </c>
      <c r="AZ119">
        <f>BuildingToCostCenter!O13</f>
        <v>0.4</v>
      </c>
    </row>
    <row r="120" spans="1:52" x14ac:dyDescent="0.2">
      <c r="A120" t="s">
        <v>64</v>
      </c>
      <c r="B120" t="s">
        <v>65</v>
      </c>
      <c r="C120" t="s">
        <v>66</v>
      </c>
      <c r="E120" s="1">
        <v>999.99</v>
      </c>
      <c r="F120" s="1">
        <v>0</v>
      </c>
      <c r="G120" s="1">
        <v>0</v>
      </c>
      <c r="H120" s="1">
        <v>999.99</v>
      </c>
      <c r="I120" t="s">
        <v>24</v>
      </c>
      <c r="J120" t="s">
        <v>35</v>
      </c>
      <c r="K120" s="1">
        <v>999.99</v>
      </c>
      <c r="L120" s="1">
        <v>0</v>
      </c>
      <c r="M120" s="1">
        <v>100</v>
      </c>
      <c r="N120" s="1">
        <v>0</v>
      </c>
      <c r="O120" s="1">
        <v>999.99</v>
      </c>
      <c r="P120" s="1">
        <v>999.99</v>
      </c>
      <c r="Q120" s="1">
        <v>999.99</v>
      </c>
      <c r="R120" s="1">
        <v>0</v>
      </c>
      <c r="S120" s="1">
        <v>0</v>
      </c>
      <c r="T120" s="1">
        <v>0</v>
      </c>
      <c r="U120" s="1">
        <v>999.99</v>
      </c>
      <c r="V120" s="1">
        <v>0</v>
      </c>
      <c r="W120" s="5">
        <v>0</v>
      </c>
      <c r="X120" s="2" t="s">
        <v>1068</v>
      </c>
      <c r="Y120" s="2" t="s">
        <v>1063</v>
      </c>
      <c r="Z120" s="2" t="s">
        <v>1071</v>
      </c>
      <c r="AA120" s="19">
        <f t="shared" si="18"/>
        <v>321</v>
      </c>
      <c r="AB120" s="7">
        <v>3</v>
      </c>
      <c r="AC120" s="6">
        <v>2</v>
      </c>
      <c r="AD120" s="7">
        <v>1</v>
      </c>
      <c r="AT120">
        <f>BuildingToCostCenter!I14</f>
        <v>0</v>
      </c>
      <c r="AW120">
        <f>BuildingToCostCenter!L14</f>
        <v>11200</v>
      </c>
      <c r="AX120" t="str">
        <f>BuildingToCostCenter!M14</f>
        <v/>
      </c>
      <c r="AY120" t="str">
        <f>BuildingToCostCenter!N14</f>
        <v/>
      </c>
      <c r="AZ120">
        <f>BuildingToCostCenter!O14</f>
        <v>0.2</v>
      </c>
    </row>
    <row r="121" spans="1:52" x14ac:dyDescent="0.2">
      <c r="A121" t="s">
        <v>67</v>
      </c>
      <c r="B121" t="s">
        <v>68</v>
      </c>
      <c r="C121" t="s">
        <v>69</v>
      </c>
      <c r="E121" s="1">
        <v>178.36</v>
      </c>
      <c r="F121" s="1">
        <v>0</v>
      </c>
      <c r="G121" s="1">
        <v>0</v>
      </c>
      <c r="H121" s="1">
        <v>178.36</v>
      </c>
      <c r="I121" t="s">
        <v>24</v>
      </c>
      <c r="J121" t="s">
        <v>35</v>
      </c>
      <c r="K121" s="1">
        <v>178.36</v>
      </c>
      <c r="L121" s="1">
        <v>0</v>
      </c>
      <c r="M121" s="1">
        <v>100</v>
      </c>
      <c r="N121" s="1">
        <v>0</v>
      </c>
      <c r="O121" s="1">
        <v>178.36</v>
      </c>
      <c r="P121" s="1">
        <v>178.36</v>
      </c>
      <c r="Q121" s="1">
        <v>178.36</v>
      </c>
      <c r="R121" s="1">
        <v>0</v>
      </c>
      <c r="S121" s="1">
        <v>0</v>
      </c>
      <c r="T121" s="1">
        <v>0</v>
      </c>
      <c r="U121" s="1">
        <v>178.36</v>
      </c>
      <c r="V121" s="1">
        <v>0</v>
      </c>
      <c r="W121" s="5">
        <v>0</v>
      </c>
      <c r="X121" s="2" t="s">
        <v>1068</v>
      </c>
      <c r="Y121" s="2" t="s">
        <v>1063</v>
      </c>
      <c r="Z121" s="2" t="s">
        <v>1065</v>
      </c>
      <c r="AA121" s="19">
        <f t="shared" si="18"/>
        <v>322</v>
      </c>
      <c r="AB121" s="7">
        <v>3</v>
      </c>
      <c r="AC121" s="6">
        <v>2</v>
      </c>
      <c r="AD121" s="7">
        <v>2</v>
      </c>
      <c r="AT121" t="s">
        <v>1085</v>
      </c>
      <c r="AU121">
        <f>BuildingToCostCenter!J15</f>
        <v>40100</v>
      </c>
      <c r="AV121">
        <f>BuildingToCostCenter!K15</f>
        <v>64000</v>
      </c>
      <c r="AW121">
        <f>BuildingToCostCenter!L15</f>
        <v>56000</v>
      </c>
      <c r="AX121">
        <f>BuildingToCostCenter!M15</f>
        <v>1</v>
      </c>
      <c r="AY121">
        <f>BuildingToCostCenter!N15</f>
        <v>1</v>
      </c>
      <c r="AZ121">
        <f>BuildingToCostCenter!O15</f>
        <v>0.93333333333333335</v>
      </c>
    </row>
    <row r="122" spans="1:52" x14ac:dyDescent="0.2">
      <c r="A122" t="s">
        <v>70</v>
      </c>
      <c r="B122" t="s">
        <v>71</v>
      </c>
      <c r="C122" t="s">
        <v>72</v>
      </c>
      <c r="E122" s="1">
        <v>148.26</v>
      </c>
      <c r="F122" s="1">
        <v>0</v>
      </c>
      <c r="G122" s="1">
        <v>0</v>
      </c>
      <c r="H122" s="1">
        <v>148.26</v>
      </c>
      <c r="I122" t="s">
        <v>24</v>
      </c>
      <c r="J122" t="s">
        <v>35</v>
      </c>
      <c r="K122" s="1">
        <v>148.26</v>
      </c>
      <c r="L122" s="1">
        <v>0</v>
      </c>
      <c r="M122" s="1">
        <v>100</v>
      </c>
      <c r="N122" s="1">
        <v>0</v>
      </c>
      <c r="O122" s="1">
        <v>148.26</v>
      </c>
      <c r="P122" s="1">
        <v>148.26</v>
      </c>
      <c r="Q122" s="1">
        <v>148.26</v>
      </c>
      <c r="R122" s="1">
        <v>0</v>
      </c>
      <c r="S122" s="1">
        <v>0</v>
      </c>
      <c r="T122" s="1">
        <v>0</v>
      </c>
      <c r="U122" s="1">
        <v>148.26</v>
      </c>
      <c r="V122" s="1">
        <v>0</v>
      </c>
      <c r="W122" s="5">
        <v>0</v>
      </c>
      <c r="X122" s="2" t="s">
        <v>1068</v>
      </c>
      <c r="Y122" s="2" t="s">
        <v>1063</v>
      </c>
      <c r="Z122" s="2" t="s">
        <v>1072</v>
      </c>
      <c r="AA122" s="19">
        <f t="shared" si="18"/>
        <v>323</v>
      </c>
      <c r="AB122" s="7">
        <v>3</v>
      </c>
      <c r="AC122" s="6">
        <v>2</v>
      </c>
      <c r="AD122" s="7">
        <v>3</v>
      </c>
    </row>
    <row r="123" spans="1:52" x14ac:dyDescent="0.2">
      <c r="A123" t="s">
        <v>73</v>
      </c>
      <c r="B123" t="s">
        <v>74</v>
      </c>
      <c r="C123" t="s">
        <v>75</v>
      </c>
      <c r="E123" s="1">
        <v>22154</v>
      </c>
      <c r="F123" s="1">
        <v>0</v>
      </c>
      <c r="G123" s="1">
        <v>0</v>
      </c>
      <c r="H123" s="1">
        <v>22154</v>
      </c>
      <c r="I123" t="s">
        <v>24</v>
      </c>
      <c r="J123" t="s">
        <v>25</v>
      </c>
      <c r="K123" s="1">
        <v>22154</v>
      </c>
      <c r="L123" s="1">
        <v>0</v>
      </c>
      <c r="M123" s="1">
        <v>100</v>
      </c>
      <c r="N123" s="1">
        <v>0</v>
      </c>
      <c r="O123" s="1">
        <v>22154</v>
      </c>
      <c r="P123" s="1">
        <v>22154</v>
      </c>
      <c r="Q123" s="1">
        <v>22154</v>
      </c>
      <c r="R123" s="1">
        <v>0</v>
      </c>
      <c r="S123" s="1">
        <v>0</v>
      </c>
      <c r="T123" s="1">
        <v>0</v>
      </c>
      <c r="U123" s="1">
        <v>22154</v>
      </c>
      <c r="V123" s="1">
        <v>0</v>
      </c>
      <c r="W123" s="5">
        <v>0</v>
      </c>
      <c r="X123" s="2" t="s">
        <v>1068</v>
      </c>
      <c r="Y123" s="2" t="s">
        <v>1069</v>
      </c>
      <c r="Z123" s="2"/>
      <c r="AA123" s="7">
        <f t="shared" si="18"/>
        <v>380</v>
      </c>
      <c r="AB123" s="7">
        <v>3</v>
      </c>
      <c r="AC123" s="6">
        <v>8</v>
      </c>
      <c r="AD123" s="7">
        <v>0</v>
      </c>
    </row>
    <row r="124" spans="1:52" x14ac:dyDescent="0.2">
      <c r="A124" t="s">
        <v>76</v>
      </c>
      <c r="B124" t="s">
        <v>77</v>
      </c>
      <c r="C124" t="s">
        <v>78</v>
      </c>
      <c r="E124" s="1">
        <v>1072</v>
      </c>
      <c r="F124" s="1">
        <v>0</v>
      </c>
      <c r="G124" s="1">
        <v>0</v>
      </c>
      <c r="H124" s="1">
        <v>1072</v>
      </c>
      <c r="I124" t="s">
        <v>24</v>
      </c>
      <c r="J124" t="s">
        <v>35</v>
      </c>
      <c r="K124" s="1">
        <v>1072</v>
      </c>
      <c r="L124" s="1">
        <v>0</v>
      </c>
      <c r="M124" s="1">
        <v>100</v>
      </c>
      <c r="N124" s="1">
        <v>0</v>
      </c>
      <c r="O124" s="1">
        <v>1072</v>
      </c>
      <c r="P124" s="1">
        <v>1072</v>
      </c>
      <c r="Q124" s="1">
        <v>1072</v>
      </c>
      <c r="R124" s="1">
        <v>0</v>
      </c>
      <c r="S124" s="1">
        <v>0</v>
      </c>
      <c r="T124" s="1">
        <v>0</v>
      </c>
      <c r="U124" s="1">
        <v>1072</v>
      </c>
      <c r="V124" s="1">
        <v>0</v>
      </c>
      <c r="W124" s="5">
        <v>0</v>
      </c>
      <c r="X124" s="2" t="s">
        <v>1068</v>
      </c>
      <c r="Y124" s="2" t="s">
        <v>1075</v>
      </c>
      <c r="Z124" s="2"/>
      <c r="AA124" s="7">
        <f t="shared" si="18"/>
        <v>390</v>
      </c>
      <c r="AB124" s="7">
        <v>3</v>
      </c>
      <c r="AC124" s="6">
        <v>9</v>
      </c>
      <c r="AD124" s="7">
        <v>0</v>
      </c>
    </row>
    <row r="125" spans="1:52" x14ac:dyDescent="0.2">
      <c r="A125" t="s">
        <v>79</v>
      </c>
      <c r="B125" t="s">
        <v>80</v>
      </c>
      <c r="C125" t="s">
        <v>81</v>
      </c>
      <c r="E125" s="1">
        <v>875</v>
      </c>
      <c r="F125" s="1">
        <v>0</v>
      </c>
      <c r="G125" s="1">
        <v>0</v>
      </c>
      <c r="H125" s="1">
        <v>875</v>
      </c>
      <c r="I125" t="s">
        <v>24</v>
      </c>
      <c r="J125" t="s">
        <v>35</v>
      </c>
      <c r="K125" s="1">
        <v>875</v>
      </c>
      <c r="L125" s="1">
        <v>0</v>
      </c>
      <c r="M125" s="1">
        <v>100</v>
      </c>
      <c r="N125" s="1">
        <v>0</v>
      </c>
      <c r="O125" s="1">
        <v>875</v>
      </c>
      <c r="P125" s="1">
        <v>875</v>
      </c>
      <c r="Q125" s="1">
        <v>875</v>
      </c>
      <c r="R125" s="1">
        <v>0</v>
      </c>
      <c r="S125" s="1">
        <v>0</v>
      </c>
      <c r="T125" s="1">
        <v>0</v>
      </c>
      <c r="U125" s="1">
        <v>875</v>
      </c>
      <c r="V125" s="1">
        <v>0</v>
      </c>
      <c r="W125" s="5">
        <v>0</v>
      </c>
      <c r="X125" s="2" t="s">
        <v>1067</v>
      </c>
      <c r="Y125"/>
      <c r="Z125"/>
      <c r="AA125" s="7">
        <f t="shared" si="18"/>
        <v>100</v>
      </c>
      <c r="AB125" s="7">
        <v>1</v>
      </c>
      <c r="AC125" s="6">
        <v>0</v>
      </c>
      <c r="AD125" s="7">
        <v>0</v>
      </c>
    </row>
    <row r="126" spans="1:52" x14ac:dyDescent="0.2">
      <c r="A126" t="s">
        <v>82</v>
      </c>
      <c r="B126" t="s">
        <v>83</v>
      </c>
      <c r="C126" t="s">
        <v>84</v>
      </c>
      <c r="E126" s="1">
        <v>515.45000000000005</v>
      </c>
      <c r="F126" s="1">
        <v>0</v>
      </c>
      <c r="G126" s="1">
        <v>0</v>
      </c>
      <c r="H126" s="1">
        <v>515.45000000000005</v>
      </c>
      <c r="I126" t="s">
        <v>24</v>
      </c>
      <c r="J126" t="s">
        <v>25</v>
      </c>
      <c r="K126" s="1">
        <v>515.45000000000005</v>
      </c>
      <c r="L126" s="1">
        <v>0</v>
      </c>
      <c r="M126" s="1">
        <v>100</v>
      </c>
      <c r="N126" s="1">
        <v>0</v>
      </c>
      <c r="O126" s="1">
        <v>515.45000000000005</v>
      </c>
      <c r="P126" s="1">
        <v>515.45000000000005</v>
      </c>
      <c r="Q126" s="1">
        <v>515.45000000000005</v>
      </c>
      <c r="R126" s="1">
        <v>0</v>
      </c>
      <c r="S126" s="1">
        <v>0</v>
      </c>
      <c r="T126" s="1">
        <v>0</v>
      </c>
      <c r="U126" s="1">
        <v>515.45000000000005</v>
      </c>
      <c r="V126" s="1">
        <v>0</v>
      </c>
      <c r="W126" s="5">
        <v>0</v>
      </c>
      <c r="X126" s="2" t="s">
        <v>1070</v>
      </c>
      <c r="Y126" s="2"/>
      <c r="Z126" s="2"/>
      <c r="AA126" s="7">
        <f t="shared" si="18"/>
        <v>200</v>
      </c>
      <c r="AB126" s="7">
        <v>2</v>
      </c>
      <c r="AC126" s="6">
        <v>0</v>
      </c>
      <c r="AD126" s="7">
        <v>0</v>
      </c>
    </row>
    <row r="127" spans="1:52" x14ac:dyDescent="0.2">
      <c r="A127" t="s">
        <v>85</v>
      </c>
      <c r="B127" t="s">
        <v>86</v>
      </c>
      <c r="C127" t="s">
        <v>87</v>
      </c>
      <c r="E127" s="1">
        <v>785.95</v>
      </c>
      <c r="F127" s="1">
        <v>0</v>
      </c>
      <c r="G127" s="1">
        <v>0</v>
      </c>
      <c r="H127" s="1">
        <v>785.95</v>
      </c>
      <c r="I127" t="s">
        <v>24</v>
      </c>
      <c r="J127" t="s">
        <v>35</v>
      </c>
      <c r="K127" s="1">
        <v>785.95</v>
      </c>
      <c r="L127" s="1">
        <v>0</v>
      </c>
      <c r="M127" s="1">
        <v>100</v>
      </c>
      <c r="N127" s="1">
        <v>0</v>
      </c>
      <c r="O127" s="1">
        <v>785.95</v>
      </c>
      <c r="P127" s="1">
        <v>785.95</v>
      </c>
      <c r="Q127" s="1">
        <v>785.95</v>
      </c>
      <c r="R127" s="1">
        <v>0</v>
      </c>
      <c r="S127" s="1">
        <v>0</v>
      </c>
      <c r="T127" s="1">
        <v>0</v>
      </c>
      <c r="U127" s="1">
        <v>785.95</v>
      </c>
      <c r="V127" s="1">
        <v>0</v>
      </c>
      <c r="W127" s="5">
        <v>0</v>
      </c>
      <c r="X127" s="2" t="s">
        <v>1068</v>
      </c>
      <c r="Y127" s="2"/>
      <c r="Z127"/>
      <c r="AA127" s="7">
        <f t="shared" si="18"/>
        <v>300</v>
      </c>
      <c r="AB127" s="7">
        <v>3</v>
      </c>
      <c r="AC127" s="6">
        <v>0</v>
      </c>
      <c r="AD127" s="7">
        <v>0</v>
      </c>
    </row>
    <row r="128" spans="1:52" x14ac:dyDescent="0.2">
      <c r="A128" t="s">
        <v>88</v>
      </c>
      <c r="B128" t="s">
        <v>30</v>
      </c>
      <c r="C128" t="s">
        <v>89</v>
      </c>
      <c r="E128" s="1">
        <v>5300</v>
      </c>
      <c r="F128" s="1">
        <v>0</v>
      </c>
      <c r="G128" s="1">
        <v>0</v>
      </c>
      <c r="H128" s="1">
        <v>5300</v>
      </c>
      <c r="I128" t="s">
        <v>24</v>
      </c>
      <c r="J128" t="s">
        <v>25</v>
      </c>
      <c r="K128" s="1">
        <v>5300</v>
      </c>
      <c r="L128" s="1">
        <v>0</v>
      </c>
      <c r="M128" s="1">
        <v>100</v>
      </c>
      <c r="N128" s="1">
        <v>0</v>
      </c>
      <c r="O128" s="1">
        <v>5300</v>
      </c>
      <c r="P128" s="1">
        <v>5300</v>
      </c>
      <c r="Q128" s="1">
        <v>5300</v>
      </c>
      <c r="R128" s="1">
        <v>0</v>
      </c>
      <c r="S128" s="1">
        <v>0</v>
      </c>
      <c r="T128" s="1">
        <v>0</v>
      </c>
      <c r="U128" s="1">
        <v>5300</v>
      </c>
      <c r="V128" s="1">
        <v>0</v>
      </c>
      <c r="W128" s="5">
        <v>0</v>
      </c>
      <c r="X128" s="2" t="s">
        <v>1080</v>
      </c>
      <c r="Y128" s="2"/>
      <c r="Z128"/>
      <c r="AA128" s="7">
        <v>401</v>
      </c>
      <c r="AB128" s="7"/>
      <c r="AC128" s="6"/>
      <c r="AD128" s="7"/>
    </row>
    <row r="129" spans="1:30" x14ac:dyDescent="0.2">
      <c r="A129" t="s">
        <v>90</v>
      </c>
      <c r="B129" t="s">
        <v>91</v>
      </c>
      <c r="C129" t="s">
        <v>92</v>
      </c>
      <c r="E129" s="1">
        <v>10665</v>
      </c>
      <c r="F129" s="1">
        <v>0</v>
      </c>
      <c r="G129" s="1">
        <v>0</v>
      </c>
      <c r="H129" s="1">
        <v>10665</v>
      </c>
      <c r="I129" t="s">
        <v>24</v>
      </c>
      <c r="J129" t="s">
        <v>25</v>
      </c>
      <c r="K129" s="1">
        <v>10665</v>
      </c>
      <c r="L129" s="1">
        <v>0</v>
      </c>
      <c r="M129" s="1">
        <v>100</v>
      </c>
      <c r="N129" s="1">
        <v>0</v>
      </c>
      <c r="O129" s="1">
        <v>10665</v>
      </c>
      <c r="P129" s="1">
        <v>10665</v>
      </c>
      <c r="Q129" s="1">
        <v>10665</v>
      </c>
      <c r="R129" s="1">
        <v>0</v>
      </c>
      <c r="S129" s="1">
        <v>0</v>
      </c>
      <c r="T129" s="1">
        <v>0</v>
      </c>
      <c r="U129" s="1">
        <v>10665</v>
      </c>
      <c r="V129" s="1">
        <v>0</v>
      </c>
      <c r="W129" s="5">
        <v>0</v>
      </c>
      <c r="X129" s="2" t="s">
        <v>1081</v>
      </c>
      <c r="Y129"/>
      <c r="Z129"/>
      <c r="AA129" s="7">
        <v>501</v>
      </c>
      <c r="AB129" s="7"/>
      <c r="AC129" s="6"/>
      <c r="AD129" s="7"/>
    </row>
    <row r="130" spans="1:30" x14ac:dyDescent="0.2">
      <c r="A130" t="s">
        <v>93</v>
      </c>
      <c r="B130" t="s">
        <v>94</v>
      </c>
      <c r="C130" t="s">
        <v>95</v>
      </c>
      <c r="E130" s="1">
        <v>9429.16</v>
      </c>
      <c r="F130" s="1">
        <v>0</v>
      </c>
      <c r="G130" s="1">
        <v>0</v>
      </c>
      <c r="H130" s="1">
        <v>9429.16</v>
      </c>
      <c r="I130" t="s">
        <v>24</v>
      </c>
      <c r="J130" t="s">
        <v>25</v>
      </c>
      <c r="K130" s="1">
        <v>9429.16</v>
      </c>
      <c r="L130" s="1">
        <v>0</v>
      </c>
      <c r="M130" s="1">
        <v>100</v>
      </c>
      <c r="N130" s="1">
        <v>0</v>
      </c>
      <c r="O130" s="1">
        <v>9429.16</v>
      </c>
      <c r="P130" s="1">
        <v>9429.16</v>
      </c>
      <c r="Q130" s="1">
        <v>9429.16</v>
      </c>
      <c r="R130" s="1">
        <v>0</v>
      </c>
      <c r="S130" s="1">
        <v>0</v>
      </c>
      <c r="T130" s="1">
        <v>0</v>
      </c>
      <c r="U130" s="1">
        <v>9429.16</v>
      </c>
      <c r="V130" s="1">
        <v>0</v>
      </c>
      <c r="W130" s="5">
        <v>0</v>
      </c>
      <c r="X130" s="2" t="s">
        <v>1075</v>
      </c>
      <c r="Y130"/>
      <c r="Z130"/>
      <c r="AA130" s="7">
        <v>900</v>
      </c>
      <c r="AB130" s="7"/>
      <c r="AC130" s="6"/>
      <c r="AD130" s="7"/>
    </row>
    <row r="131" spans="1:30" x14ac:dyDescent="0.2">
      <c r="A131" t="s">
        <v>96</v>
      </c>
      <c r="B131" t="s">
        <v>97</v>
      </c>
      <c r="C131" t="s">
        <v>98</v>
      </c>
      <c r="E131" s="1">
        <v>23859.54</v>
      </c>
      <c r="F131" s="1">
        <v>0</v>
      </c>
      <c r="G131" s="1">
        <v>0</v>
      </c>
      <c r="H131" s="1">
        <v>23859.54</v>
      </c>
      <c r="I131" t="s">
        <v>24</v>
      </c>
      <c r="J131" t="s">
        <v>35</v>
      </c>
      <c r="K131" s="1">
        <v>23859.54</v>
      </c>
      <c r="L131" s="1">
        <v>0</v>
      </c>
      <c r="M131" s="1">
        <v>100</v>
      </c>
      <c r="N131" s="1">
        <v>0</v>
      </c>
      <c r="O131" s="1">
        <v>23859.54</v>
      </c>
      <c r="P131" s="1">
        <v>23859.54</v>
      </c>
      <c r="Q131" s="1">
        <v>23859.54</v>
      </c>
      <c r="R131" s="1">
        <v>0</v>
      </c>
      <c r="S131" s="1">
        <v>0</v>
      </c>
      <c r="T131" s="1">
        <v>0</v>
      </c>
      <c r="U131" s="1">
        <v>23859.54</v>
      </c>
      <c r="V131" s="1">
        <v>0</v>
      </c>
      <c r="W131" s="5">
        <v>0</v>
      </c>
      <c r="X131" s="26">
        <v>0</v>
      </c>
      <c r="Y131"/>
      <c r="Z131"/>
      <c r="AA131" s="26" t="s">
        <v>1407</v>
      </c>
    </row>
    <row r="132" spans="1:30" x14ac:dyDescent="0.2">
      <c r="A132" t="s">
        <v>99</v>
      </c>
      <c r="B132" t="s">
        <v>100</v>
      </c>
      <c r="C132" t="s">
        <v>101</v>
      </c>
      <c r="E132" s="1">
        <v>4859.54</v>
      </c>
      <c r="F132" s="1">
        <v>0</v>
      </c>
      <c r="G132" s="1">
        <v>0</v>
      </c>
      <c r="H132" s="1">
        <v>4859.54</v>
      </c>
      <c r="I132" t="s">
        <v>24</v>
      </c>
      <c r="J132" t="s">
        <v>35</v>
      </c>
      <c r="K132" s="1">
        <v>4859.54</v>
      </c>
      <c r="L132" s="1">
        <v>0</v>
      </c>
      <c r="M132" s="1">
        <v>100</v>
      </c>
      <c r="N132" s="1">
        <v>0</v>
      </c>
      <c r="O132" s="1">
        <v>4859.54</v>
      </c>
      <c r="P132" s="1">
        <v>4859.54</v>
      </c>
      <c r="Q132" s="1">
        <v>4859.54</v>
      </c>
      <c r="R132" s="1">
        <v>0</v>
      </c>
      <c r="S132" s="1">
        <v>0</v>
      </c>
      <c r="T132" s="1">
        <v>0</v>
      </c>
      <c r="U132" s="1">
        <v>4859.54</v>
      </c>
      <c r="V132" s="1">
        <v>0</v>
      </c>
      <c r="W132" s="5">
        <v>0</v>
      </c>
      <c r="X132">
        <v>1</v>
      </c>
      <c r="Y132"/>
      <c r="Z132"/>
      <c r="AA132" s="26" t="s">
        <v>1418</v>
      </c>
    </row>
    <row r="133" spans="1:30" x14ac:dyDescent="0.2">
      <c r="A133" t="s">
        <v>102</v>
      </c>
      <c r="B133" t="s">
        <v>103</v>
      </c>
      <c r="C133" t="s">
        <v>104</v>
      </c>
      <c r="E133" s="1">
        <v>8934.74</v>
      </c>
      <c r="F133" s="1">
        <v>0</v>
      </c>
      <c r="G133" s="1">
        <v>0</v>
      </c>
      <c r="H133" s="1">
        <v>8934.74</v>
      </c>
      <c r="I133" t="s">
        <v>24</v>
      </c>
      <c r="J133" t="s">
        <v>105</v>
      </c>
      <c r="K133" s="1">
        <v>8934.74</v>
      </c>
      <c r="L133" s="1">
        <v>0</v>
      </c>
      <c r="M133" s="1">
        <v>100</v>
      </c>
      <c r="N133" s="1">
        <v>0</v>
      </c>
      <c r="O133" s="1">
        <v>8934.74</v>
      </c>
      <c r="P133" s="1">
        <v>8934.74</v>
      </c>
      <c r="Q133" s="1">
        <v>8934.74</v>
      </c>
      <c r="R133" s="1">
        <v>0</v>
      </c>
      <c r="S133" s="1">
        <v>0</v>
      </c>
      <c r="T133" s="1">
        <v>0</v>
      </c>
      <c r="U133" s="1">
        <v>8934.74</v>
      </c>
      <c r="V133" s="1">
        <v>0</v>
      </c>
      <c r="W133" s="5">
        <v>0</v>
      </c>
      <c r="X133" t="s">
        <v>1408</v>
      </c>
      <c r="Y133"/>
      <c r="Z133"/>
      <c r="AA133" s="26" t="s">
        <v>1419</v>
      </c>
    </row>
    <row r="134" spans="1:30" x14ac:dyDescent="0.2">
      <c r="A134" t="s">
        <v>106</v>
      </c>
      <c r="B134" t="s">
        <v>97</v>
      </c>
      <c r="C134" t="s">
        <v>107</v>
      </c>
      <c r="E134" s="1">
        <v>24568.68</v>
      </c>
      <c r="F134" s="1">
        <v>0</v>
      </c>
      <c r="G134" s="1">
        <v>0</v>
      </c>
      <c r="H134" s="1">
        <v>24568.68</v>
      </c>
      <c r="I134" t="s">
        <v>24</v>
      </c>
      <c r="J134" t="s">
        <v>35</v>
      </c>
      <c r="K134" s="1">
        <v>24568.68</v>
      </c>
      <c r="L134" s="1">
        <v>0</v>
      </c>
      <c r="M134" s="1">
        <v>100</v>
      </c>
      <c r="N134" s="1">
        <v>0</v>
      </c>
      <c r="O134" s="1">
        <v>24568.68</v>
      </c>
      <c r="P134" s="1">
        <v>24568.68</v>
      </c>
      <c r="Q134" s="1">
        <v>24568.68</v>
      </c>
      <c r="R134" s="1">
        <v>0</v>
      </c>
      <c r="S134" s="1">
        <v>0</v>
      </c>
      <c r="T134" s="1">
        <v>0</v>
      </c>
      <c r="U134" s="1">
        <v>24568.68</v>
      </c>
      <c r="V134" s="1">
        <v>0</v>
      </c>
      <c r="W134" s="5">
        <v>0</v>
      </c>
      <c r="X134">
        <v>910</v>
      </c>
      <c r="Y134"/>
      <c r="Z134"/>
      <c r="AA134" s="27" t="s">
        <v>1430</v>
      </c>
    </row>
    <row r="135" spans="1:30" x14ac:dyDescent="0.2">
      <c r="A135" t="s">
        <v>108</v>
      </c>
      <c r="B135" t="s">
        <v>109</v>
      </c>
      <c r="C135" t="s">
        <v>110</v>
      </c>
      <c r="E135" s="1">
        <v>6070</v>
      </c>
      <c r="F135" s="1">
        <v>0</v>
      </c>
      <c r="G135" s="1">
        <v>0</v>
      </c>
      <c r="H135" s="1">
        <v>6070</v>
      </c>
      <c r="I135" t="s">
        <v>24</v>
      </c>
      <c r="J135" t="s">
        <v>35</v>
      </c>
      <c r="K135" s="1">
        <v>6070</v>
      </c>
      <c r="L135" s="1">
        <v>0</v>
      </c>
      <c r="M135" s="1">
        <v>100</v>
      </c>
      <c r="N135" s="1">
        <v>0</v>
      </c>
      <c r="O135" s="1">
        <v>6070</v>
      </c>
      <c r="P135" s="1">
        <v>6070</v>
      </c>
      <c r="Q135" s="1">
        <v>6070</v>
      </c>
      <c r="R135" s="1">
        <v>0</v>
      </c>
      <c r="S135" s="1">
        <v>0</v>
      </c>
      <c r="T135" s="1">
        <v>0</v>
      </c>
      <c r="U135" s="1">
        <v>6070</v>
      </c>
      <c r="V135" s="1">
        <v>0</v>
      </c>
      <c r="W135" s="5">
        <v>0</v>
      </c>
      <c r="X135">
        <v>920</v>
      </c>
      <c r="Y135"/>
      <c r="Z135"/>
      <c r="AA135" s="27" t="s">
        <v>1431</v>
      </c>
    </row>
    <row r="136" spans="1:30" x14ac:dyDescent="0.2">
      <c r="A136" t="s">
        <v>111</v>
      </c>
      <c r="B136" t="s">
        <v>112</v>
      </c>
      <c r="C136" t="s">
        <v>113</v>
      </c>
      <c r="E136" s="1">
        <v>4411</v>
      </c>
      <c r="F136" s="1">
        <v>0</v>
      </c>
      <c r="G136" s="1">
        <v>0</v>
      </c>
      <c r="H136" s="1">
        <v>4411</v>
      </c>
      <c r="I136" t="s">
        <v>24</v>
      </c>
      <c r="J136" t="s">
        <v>35</v>
      </c>
      <c r="K136" s="1">
        <v>4411</v>
      </c>
      <c r="L136" s="1">
        <v>0</v>
      </c>
      <c r="M136" s="1">
        <v>100</v>
      </c>
      <c r="N136" s="1">
        <v>0</v>
      </c>
      <c r="O136" s="1">
        <v>4411</v>
      </c>
      <c r="P136" s="1">
        <v>4411</v>
      </c>
      <c r="Q136" s="1">
        <v>4411</v>
      </c>
      <c r="R136" s="1">
        <v>0</v>
      </c>
      <c r="S136" s="1">
        <v>0</v>
      </c>
      <c r="T136" s="1">
        <v>0</v>
      </c>
      <c r="U136" s="1">
        <v>4411</v>
      </c>
      <c r="V136" s="1">
        <v>0</v>
      </c>
      <c r="W136" s="5">
        <v>0</v>
      </c>
      <c r="X136">
        <v>930</v>
      </c>
      <c r="Y136"/>
      <c r="Z136"/>
      <c r="AA136" s="27" t="s">
        <v>1433</v>
      </c>
    </row>
    <row r="137" spans="1:30" x14ac:dyDescent="0.2">
      <c r="A137" t="s">
        <v>114</v>
      </c>
      <c r="B137" t="s">
        <v>65</v>
      </c>
      <c r="C137" t="s">
        <v>115</v>
      </c>
      <c r="E137" s="1">
        <v>9102</v>
      </c>
      <c r="F137" s="1">
        <v>0</v>
      </c>
      <c r="G137" s="1">
        <v>0</v>
      </c>
      <c r="H137" s="1">
        <v>9102</v>
      </c>
      <c r="I137" t="s">
        <v>24</v>
      </c>
      <c r="J137" t="s">
        <v>35</v>
      </c>
      <c r="K137" s="1">
        <v>9102</v>
      </c>
      <c r="L137" s="1">
        <v>0</v>
      </c>
      <c r="M137" s="1">
        <v>100</v>
      </c>
      <c r="N137" s="1">
        <v>0</v>
      </c>
      <c r="O137" s="1">
        <v>9102</v>
      </c>
      <c r="P137" s="1">
        <v>9102</v>
      </c>
      <c r="Q137" s="1">
        <v>9102</v>
      </c>
      <c r="R137" s="1">
        <v>0</v>
      </c>
      <c r="S137" s="1">
        <v>0</v>
      </c>
      <c r="T137" s="1">
        <v>0</v>
      </c>
      <c r="U137" s="1">
        <v>9102</v>
      </c>
      <c r="V137" s="1">
        <v>0</v>
      </c>
      <c r="W137" s="5">
        <v>0</v>
      </c>
      <c r="X137">
        <v>940</v>
      </c>
      <c r="Y137"/>
      <c r="Z137"/>
      <c r="AA137" s="27" t="s">
        <v>1432</v>
      </c>
    </row>
    <row r="138" spans="1:30" x14ac:dyDescent="0.2">
      <c r="A138" t="s">
        <v>116</v>
      </c>
      <c r="B138" t="s">
        <v>117</v>
      </c>
      <c r="C138" t="s">
        <v>118</v>
      </c>
      <c r="E138" s="1">
        <v>3414</v>
      </c>
      <c r="F138" s="1">
        <v>0</v>
      </c>
      <c r="G138" s="1">
        <v>0</v>
      </c>
      <c r="H138" s="1">
        <v>3414</v>
      </c>
      <c r="I138" t="s">
        <v>24</v>
      </c>
      <c r="J138" t="s">
        <v>35</v>
      </c>
      <c r="K138" s="1">
        <v>3414</v>
      </c>
      <c r="L138" s="1">
        <v>0</v>
      </c>
      <c r="M138" s="1">
        <v>100</v>
      </c>
      <c r="N138" s="1">
        <v>0</v>
      </c>
      <c r="O138" s="1">
        <v>3414</v>
      </c>
      <c r="P138" s="1">
        <v>3414</v>
      </c>
      <c r="Q138" s="1">
        <v>3414</v>
      </c>
      <c r="R138" s="1">
        <v>0</v>
      </c>
      <c r="S138" s="1">
        <v>0</v>
      </c>
      <c r="T138" s="1">
        <v>0</v>
      </c>
      <c r="U138" s="1">
        <v>3414</v>
      </c>
      <c r="V138" s="1">
        <v>0</v>
      </c>
      <c r="W138" s="5">
        <v>0</v>
      </c>
      <c r="X138">
        <v>949</v>
      </c>
      <c r="Y138"/>
      <c r="Z138"/>
      <c r="AA138" s="26" t="s">
        <v>1427</v>
      </c>
    </row>
    <row r="139" spans="1:30" x14ac:dyDescent="0.2">
      <c r="A139" t="s">
        <v>119</v>
      </c>
      <c r="B139" t="s">
        <v>120</v>
      </c>
      <c r="C139" t="s">
        <v>121</v>
      </c>
      <c r="E139" s="1">
        <v>107124</v>
      </c>
      <c r="F139" s="1">
        <v>0</v>
      </c>
      <c r="G139" s="1">
        <v>0</v>
      </c>
      <c r="H139" s="1">
        <v>107124</v>
      </c>
      <c r="I139" t="s">
        <v>24</v>
      </c>
      <c r="J139" t="s">
        <v>35</v>
      </c>
      <c r="K139" s="1">
        <v>107124</v>
      </c>
      <c r="L139" s="1">
        <v>0</v>
      </c>
      <c r="M139" s="1">
        <v>100</v>
      </c>
      <c r="N139" s="1">
        <v>0</v>
      </c>
      <c r="O139" s="1">
        <v>107124</v>
      </c>
      <c r="P139" s="1">
        <v>107124</v>
      </c>
      <c r="Q139" s="1">
        <v>107124</v>
      </c>
      <c r="R139" s="1">
        <v>0</v>
      </c>
      <c r="S139" s="1">
        <v>0</v>
      </c>
      <c r="T139" s="1">
        <v>0</v>
      </c>
      <c r="U139" s="1">
        <v>107124</v>
      </c>
      <c r="V139" s="1">
        <v>0</v>
      </c>
      <c r="W139" s="5">
        <v>0</v>
      </c>
      <c r="X139">
        <v>980</v>
      </c>
      <c r="Y139"/>
      <c r="Z139"/>
      <c r="AA139" s="27" t="s">
        <v>1434</v>
      </c>
    </row>
    <row r="140" spans="1:30" x14ac:dyDescent="0.2">
      <c r="A140" t="s">
        <v>122</v>
      </c>
      <c r="B140" t="s">
        <v>123</v>
      </c>
      <c r="C140" t="s">
        <v>121</v>
      </c>
      <c r="E140" s="1">
        <v>403524.10000000003</v>
      </c>
      <c r="F140" s="1">
        <v>0</v>
      </c>
      <c r="G140" s="1">
        <v>0</v>
      </c>
      <c r="H140" s="1">
        <v>403524.10000000003</v>
      </c>
      <c r="I140" t="s">
        <v>24</v>
      </c>
      <c r="J140" t="s">
        <v>35</v>
      </c>
      <c r="K140" s="1">
        <v>403524.10000000003</v>
      </c>
      <c r="L140" s="1">
        <v>0</v>
      </c>
      <c r="M140" s="1">
        <v>100</v>
      </c>
      <c r="N140" s="1">
        <v>0</v>
      </c>
      <c r="O140" s="1">
        <v>403524.10000000003</v>
      </c>
      <c r="P140" s="1">
        <v>403524.10000000003</v>
      </c>
      <c r="Q140" s="1">
        <v>403524.10000000003</v>
      </c>
      <c r="R140" s="1">
        <v>0</v>
      </c>
      <c r="S140" s="1">
        <v>0</v>
      </c>
      <c r="T140" s="1">
        <v>0</v>
      </c>
      <c r="U140" s="1">
        <v>403524.10000000003</v>
      </c>
      <c r="V140" s="1">
        <v>0</v>
      </c>
      <c r="W140" s="5">
        <v>0</v>
      </c>
    </row>
    <row r="141" spans="1:30" x14ac:dyDescent="0.2">
      <c r="A141" t="s">
        <v>124</v>
      </c>
      <c r="B141" t="s">
        <v>125</v>
      </c>
      <c r="C141" t="s">
        <v>121</v>
      </c>
      <c r="E141" s="1">
        <v>106365.97</v>
      </c>
      <c r="F141" s="1">
        <v>0</v>
      </c>
      <c r="G141" s="1">
        <v>0</v>
      </c>
      <c r="H141" s="1">
        <v>106365.97</v>
      </c>
      <c r="I141" t="s">
        <v>24</v>
      </c>
      <c r="J141" t="s">
        <v>35</v>
      </c>
      <c r="K141" s="1">
        <v>106365.97</v>
      </c>
      <c r="L141" s="1">
        <v>0</v>
      </c>
      <c r="M141" s="1">
        <v>100</v>
      </c>
      <c r="N141" s="1">
        <v>0</v>
      </c>
      <c r="O141" s="1">
        <v>106365.97</v>
      </c>
      <c r="P141" s="1">
        <v>106365.97</v>
      </c>
      <c r="Q141" s="1">
        <v>106365.97</v>
      </c>
      <c r="R141" s="1">
        <v>0</v>
      </c>
      <c r="S141" s="1">
        <v>0</v>
      </c>
      <c r="T141" s="1">
        <v>0</v>
      </c>
      <c r="U141" s="1">
        <v>106365.97</v>
      </c>
      <c r="V141" s="1">
        <v>0</v>
      </c>
      <c r="W141" s="5">
        <v>0</v>
      </c>
    </row>
    <row r="142" spans="1:30" x14ac:dyDescent="0.2">
      <c r="A142" t="s">
        <v>126</v>
      </c>
      <c r="B142" t="s">
        <v>127</v>
      </c>
      <c r="C142" t="s">
        <v>121</v>
      </c>
      <c r="E142" s="1">
        <v>106365.98</v>
      </c>
      <c r="F142" s="1">
        <v>0</v>
      </c>
      <c r="G142" s="1">
        <v>0</v>
      </c>
      <c r="H142" s="1">
        <v>106365.98</v>
      </c>
      <c r="I142" t="s">
        <v>24</v>
      </c>
      <c r="J142" t="s">
        <v>35</v>
      </c>
      <c r="K142" s="1">
        <v>106365.98</v>
      </c>
      <c r="L142" s="1">
        <v>0</v>
      </c>
      <c r="M142" s="1">
        <v>100</v>
      </c>
      <c r="N142" s="1">
        <v>0</v>
      </c>
      <c r="O142" s="1">
        <v>106365.98</v>
      </c>
      <c r="P142" s="1">
        <v>106365.98</v>
      </c>
      <c r="Q142" s="1">
        <v>106365.98</v>
      </c>
      <c r="R142" s="1">
        <v>0</v>
      </c>
      <c r="S142" s="1">
        <v>0</v>
      </c>
      <c r="T142" s="1">
        <v>0</v>
      </c>
      <c r="U142" s="1">
        <v>106365.98</v>
      </c>
      <c r="V142" s="1">
        <v>0</v>
      </c>
      <c r="W142" s="5">
        <v>0</v>
      </c>
    </row>
    <row r="143" spans="1:30" x14ac:dyDescent="0.2">
      <c r="A143" t="s">
        <v>128</v>
      </c>
      <c r="B143" t="s">
        <v>129</v>
      </c>
      <c r="C143" t="s">
        <v>121</v>
      </c>
      <c r="E143" s="1">
        <v>18571</v>
      </c>
      <c r="F143" s="1">
        <v>0</v>
      </c>
      <c r="G143" s="1">
        <v>0</v>
      </c>
      <c r="H143" s="1">
        <v>18571</v>
      </c>
      <c r="I143" t="s">
        <v>24</v>
      </c>
      <c r="J143" t="s">
        <v>35</v>
      </c>
      <c r="K143" s="1">
        <v>18571</v>
      </c>
      <c r="L143" s="1">
        <v>0</v>
      </c>
      <c r="M143" s="1">
        <v>100</v>
      </c>
      <c r="N143" s="1">
        <v>0</v>
      </c>
      <c r="O143" s="1">
        <v>18571</v>
      </c>
      <c r="P143" s="1">
        <v>18571</v>
      </c>
      <c r="Q143" s="1">
        <v>18571</v>
      </c>
      <c r="R143" s="1">
        <v>0</v>
      </c>
      <c r="S143" s="1">
        <v>0</v>
      </c>
      <c r="T143" s="1">
        <v>0</v>
      </c>
      <c r="U143" s="1">
        <v>18571</v>
      </c>
      <c r="V143" s="1">
        <v>0</v>
      </c>
      <c r="W143" s="5">
        <v>0</v>
      </c>
    </row>
    <row r="144" spans="1:30" x14ac:dyDescent="0.2">
      <c r="A144" t="s">
        <v>130</v>
      </c>
      <c r="B144" t="s">
        <v>131</v>
      </c>
      <c r="C144" t="s">
        <v>132</v>
      </c>
      <c r="E144" s="1">
        <v>26496.48</v>
      </c>
      <c r="F144" s="1">
        <v>0</v>
      </c>
      <c r="G144" s="1">
        <v>0</v>
      </c>
      <c r="H144" s="1">
        <v>26496.48</v>
      </c>
      <c r="I144" t="s">
        <v>24</v>
      </c>
      <c r="J144" t="s">
        <v>35</v>
      </c>
      <c r="K144" s="1">
        <v>26496.48</v>
      </c>
      <c r="L144" s="1">
        <v>0</v>
      </c>
      <c r="M144" s="1">
        <v>100</v>
      </c>
      <c r="N144" s="1">
        <v>0</v>
      </c>
      <c r="O144" s="1">
        <v>26496.48</v>
      </c>
      <c r="P144" s="1">
        <v>26496.48</v>
      </c>
      <c r="Q144" s="1">
        <v>26496.48</v>
      </c>
      <c r="R144" s="1">
        <v>0</v>
      </c>
      <c r="S144" s="1">
        <v>0</v>
      </c>
      <c r="T144" s="1">
        <v>0</v>
      </c>
      <c r="U144" s="1">
        <v>26496.48</v>
      </c>
      <c r="V144" s="1">
        <v>0</v>
      </c>
      <c r="W144" s="5">
        <v>0</v>
      </c>
    </row>
    <row r="145" spans="1:23" x14ac:dyDescent="0.2">
      <c r="A145" t="s">
        <v>133</v>
      </c>
      <c r="B145" t="s">
        <v>134</v>
      </c>
      <c r="C145" t="s">
        <v>135</v>
      </c>
      <c r="E145" s="1">
        <v>4282.3999999999996</v>
      </c>
      <c r="F145" s="1">
        <v>0</v>
      </c>
      <c r="G145" s="1">
        <v>0</v>
      </c>
      <c r="H145" s="1">
        <v>4282.3999999999996</v>
      </c>
      <c r="I145" t="s">
        <v>24</v>
      </c>
      <c r="J145" t="s">
        <v>35</v>
      </c>
      <c r="K145" s="1">
        <v>4282.3999999999996</v>
      </c>
      <c r="L145" s="1">
        <v>0</v>
      </c>
      <c r="M145" s="1">
        <v>100</v>
      </c>
      <c r="N145" s="1">
        <v>0</v>
      </c>
      <c r="O145" s="1">
        <v>4282.3999999999996</v>
      </c>
      <c r="P145" s="1">
        <v>4282.3999999999996</v>
      </c>
      <c r="Q145" s="1">
        <v>4282.3999999999996</v>
      </c>
      <c r="R145" s="1">
        <v>0</v>
      </c>
      <c r="S145" s="1">
        <v>0</v>
      </c>
      <c r="T145" s="1">
        <v>0</v>
      </c>
      <c r="U145" s="1">
        <v>4282.3999999999996</v>
      </c>
      <c r="V145" s="1">
        <v>0</v>
      </c>
      <c r="W145" s="5">
        <v>0</v>
      </c>
    </row>
    <row r="146" spans="1:23" x14ac:dyDescent="0.2">
      <c r="A146" t="s">
        <v>136</v>
      </c>
      <c r="B146" t="s">
        <v>137</v>
      </c>
      <c r="C146" t="s">
        <v>138</v>
      </c>
      <c r="E146" s="1">
        <v>19367.88</v>
      </c>
      <c r="F146" s="1">
        <v>0</v>
      </c>
      <c r="G146" s="1">
        <v>0</v>
      </c>
      <c r="H146" s="1">
        <v>19367.88</v>
      </c>
      <c r="I146" t="s">
        <v>24</v>
      </c>
      <c r="J146" t="s">
        <v>35</v>
      </c>
      <c r="K146" s="1">
        <v>19367.88</v>
      </c>
      <c r="L146" s="1">
        <v>0</v>
      </c>
      <c r="M146" s="1">
        <v>100</v>
      </c>
      <c r="N146" s="1">
        <v>0</v>
      </c>
      <c r="O146" s="1">
        <v>19367.88</v>
      </c>
      <c r="P146" s="1">
        <v>19367.88</v>
      </c>
      <c r="Q146" s="1">
        <v>19367.88</v>
      </c>
      <c r="R146" s="1">
        <v>0</v>
      </c>
      <c r="S146" s="1">
        <v>0</v>
      </c>
      <c r="T146" s="1">
        <v>0</v>
      </c>
      <c r="U146" s="1">
        <v>19367.88</v>
      </c>
      <c r="V146" s="1">
        <v>0</v>
      </c>
      <c r="W146" s="5">
        <v>0</v>
      </c>
    </row>
    <row r="147" spans="1:23" x14ac:dyDescent="0.2">
      <c r="A147" t="s">
        <v>139</v>
      </c>
      <c r="B147" t="s">
        <v>140</v>
      </c>
      <c r="C147" t="s">
        <v>141</v>
      </c>
      <c r="E147" s="1">
        <v>10125.08</v>
      </c>
      <c r="F147" s="1">
        <v>0</v>
      </c>
      <c r="G147" s="1">
        <v>0</v>
      </c>
      <c r="H147" s="1">
        <v>10125.08</v>
      </c>
      <c r="I147" t="s">
        <v>24</v>
      </c>
      <c r="J147" t="s">
        <v>35</v>
      </c>
      <c r="K147" s="1">
        <v>10125.08</v>
      </c>
      <c r="L147" s="1">
        <v>0</v>
      </c>
      <c r="M147" s="1">
        <v>100</v>
      </c>
      <c r="N147" s="1">
        <v>0</v>
      </c>
      <c r="O147" s="1">
        <v>10125.08</v>
      </c>
      <c r="P147" s="1">
        <v>10125.08</v>
      </c>
      <c r="Q147" s="1">
        <v>10125.08</v>
      </c>
      <c r="R147" s="1">
        <v>0</v>
      </c>
      <c r="S147" s="1">
        <v>0</v>
      </c>
      <c r="T147" s="1">
        <v>0</v>
      </c>
      <c r="U147" s="1">
        <v>10125.08</v>
      </c>
      <c r="V147" s="1">
        <v>0</v>
      </c>
      <c r="W147" s="5">
        <v>0</v>
      </c>
    </row>
    <row r="148" spans="1:23" x14ac:dyDescent="0.2">
      <c r="A148" t="s">
        <v>142</v>
      </c>
      <c r="B148" t="s">
        <v>143</v>
      </c>
      <c r="C148" t="s">
        <v>144</v>
      </c>
      <c r="E148" s="1">
        <v>4911.0200000000004</v>
      </c>
      <c r="F148" s="1">
        <v>0</v>
      </c>
      <c r="G148" s="1">
        <v>0</v>
      </c>
      <c r="H148" s="1">
        <v>4911.0200000000004</v>
      </c>
      <c r="I148" t="s">
        <v>24</v>
      </c>
      <c r="J148" t="s">
        <v>35</v>
      </c>
      <c r="K148" s="1">
        <v>4911.0200000000004</v>
      </c>
      <c r="L148" s="1">
        <v>0</v>
      </c>
      <c r="M148" s="1">
        <v>100</v>
      </c>
      <c r="N148" s="1">
        <v>0</v>
      </c>
      <c r="O148" s="1">
        <v>4911.0200000000004</v>
      </c>
      <c r="P148" s="1">
        <v>4911.0200000000004</v>
      </c>
      <c r="Q148" s="1">
        <v>4911.0200000000004</v>
      </c>
      <c r="R148" s="1">
        <v>0</v>
      </c>
      <c r="S148" s="1">
        <v>0</v>
      </c>
      <c r="T148" s="1">
        <v>0</v>
      </c>
      <c r="U148" s="1">
        <v>4911.0200000000004</v>
      </c>
      <c r="V148" s="1">
        <v>0</v>
      </c>
      <c r="W148" s="5">
        <v>0</v>
      </c>
    </row>
    <row r="149" spans="1:23" x14ac:dyDescent="0.2">
      <c r="A149" t="s">
        <v>145</v>
      </c>
      <c r="B149" t="s">
        <v>146</v>
      </c>
      <c r="C149" t="s">
        <v>147</v>
      </c>
      <c r="E149" s="1">
        <v>6075</v>
      </c>
      <c r="F149" s="1">
        <v>0</v>
      </c>
      <c r="G149" s="1">
        <v>0</v>
      </c>
      <c r="H149" s="1">
        <v>6075</v>
      </c>
      <c r="I149" t="s">
        <v>24</v>
      </c>
      <c r="J149" t="s">
        <v>35</v>
      </c>
      <c r="K149" s="1">
        <v>6075</v>
      </c>
      <c r="L149" s="1">
        <v>0</v>
      </c>
      <c r="M149" s="1">
        <v>100</v>
      </c>
      <c r="N149" s="1">
        <v>0</v>
      </c>
      <c r="O149" s="1">
        <v>6075</v>
      </c>
      <c r="P149" s="1">
        <v>6075</v>
      </c>
      <c r="Q149" s="1">
        <v>6075</v>
      </c>
      <c r="R149" s="1">
        <v>0</v>
      </c>
      <c r="S149" s="1">
        <v>0</v>
      </c>
      <c r="T149" s="1">
        <v>0</v>
      </c>
      <c r="U149" s="1">
        <v>6075</v>
      </c>
      <c r="V149" s="1">
        <v>0</v>
      </c>
      <c r="W149" s="5">
        <v>0</v>
      </c>
    </row>
    <row r="150" spans="1:23" x14ac:dyDescent="0.2">
      <c r="A150" t="s">
        <v>148</v>
      </c>
      <c r="B150" t="s">
        <v>149</v>
      </c>
      <c r="C150" t="s">
        <v>150</v>
      </c>
      <c r="E150" s="1">
        <v>11909</v>
      </c>
      <c r="F150" s="1">
        <v>0</v>
      </c>
      <c r="G150" s="1">
        <v>0</v>
      </c>
      <c r="H150" s="1">
        <v>11909</v>
      </c>
      <c r="I150" t="s">
        <v>24</v>
      </c>
      <c r="J150" t="s">
        <v>35</v>
      </c>
      <c r="K150" s="1">
        <v>11909</v>
      </c>
      <c r="L150" s="1">
        <v>0</v>
      </c>
      <c r="M150" s="1">
        <v>100</v>
      </c>
      <c r="N150" s="1">
        <v>0</v>
      </c>
      <c r="O150" s="1">
        <v>11909</v>
      </c>
      <c r="P150" s="1">
        <v>11909</v>
      </c>
      <c r="Q150" s="1">
        <v>11909</v>
      </c>
      <c r="R150" s="1">
        <v>0</v>
      </c>
      <c r="S150" s="1">
        <v>0</v>
      </c>
      <c r="T150" s="1">
        <v>0</v>
      </c>
      <c r="U150" s="1">
        <v>11909</v>
      </c>
      <c r="V150" s="1">
        <v>0</v>
      </c>
      <c r="W150" s="5">
        <v>0</v>
      </c>
    </row>
    <row r="151" spans="1:23" x14ac:dyDescent="0.2">
      <c r="A151" t="s">
        <v>151</v>
      </c>
      <c r="B151" t="s">
        <v>152</v>
      </c>
      <c r="C151" t="s">
        <v>153</v>
      </c>
      <c r="E151" s="1">
        <v>1627.67</v>
      </c>
      <c r="F151" s="1">
        <v>0</v>
      </c>
      <c r="G151" s="1">
        <v>0</v>
      </c>
      <c r="H151" s="1">
        <v>1627.67</v>
      </c>
      <c r="I151" t="s">
        <v>24</v>
      </c>
      <c r="J151" t="s">
        <v>35</v>
      </c>
      <c r="K151" s="1">
        <v>1627.67</v>
      </c>
      <c r="L151" s="1">
        <v>0</v>
      </c>
      <c r="M151" s="1">
        <v>100</v>
      </c>
      <c r="N151" s="1">
        <v>0</v>
      </c>
      <c r="O151" s="1">
        <v>1627.67</v>
      </c>
      <c r="P151" s="1">
        <v>1627.67</v>
      </c>
      <c r="Q151" s="1">
        <v>1627.67</v>
      </c>
      <c r="R151" s="1">
        <v>0</v>
      </c>
      <c r="S151" s="1">
        <v>0</v>
      </c>
      <c r="T151" s="1">
        <v>0</v>
      </c>
      <c r="U151" s="1">
        <v>1627.67</v>
      </c>
      <c r="V151" s="1">
        <v>0</v>
      </c>
      <c r="W151" s="5">
        <v>0</v>
      </c>
    </row>
    <row r="152" spans="1:23" x14ac:dyDescent="0.2">
      <c r="A152" t="s">
        <v>154</v>
      </c>
      <c r="B152" t="s">
        <v>155</v>
      </c>
      <c r="C152" t="s">
        <v>156</v>
      </c>
      <c r="E152" s="1">
        <v>311.64</v>
      </c>
      <c r="F152" s="1">
        <v>0</v>
      </c>
      <c r="G152" s="1">
        <v>0</v>
      </c>
      <c r="H152" s="1">
        <v>311.64</v>
      </c>
      <c r="I152" t="s">
        <v>24</v>
      </c>
      <c r="J152" t="s">
        <v>35</v>
      </c>
      <c r="K152" s="1">
        <v>311.64</v>
      </c>
      <c r="L152" s="1">
        <v>0</v>
      </c>
      <c r="M152" s="1">
        <v>100</v>
      </c>
      <c r="N152" s="1">
        <v>0</v>
      </c>
      <c r="O152" s="1">
        <v>311.64</v>
      </c>
      <c r="P152" s="1">
        <v>311.64</v>
      </c>
      <c r="Q152" s="1">
        <v>311.64</v>
      </c>
      <c r="R152" s="1">
        <v>0</v>
      </c>
      <c r="S152" s="1">
        <v>0</v>
      </c>
      <c r="T152" s="1">
        <v>0</v>
      </c>
      <c r="U152" s="1">
        <v>311.64</v>
      </c>
      <c r="V152" s="1">
        <v>0</v>
      </c>
      <c r="W152" s="5">
        <v>0</v>
      </c>
    </row>
    <row r="153" spans="1:23" x14ac:dyDescent="0.2">
      <c r="A153" t="s">
        <v>157</v>
      </c>
      <c r="B153" t="s">
        <v>158</v>
      </c>
      <c r="C153" t="s">
        <v>156</v>
      </c>
      <c r="E153" s="1">
        <v>1393.9</v>
      </c>
      <c r="F153" s="1">
        <v>0</v>
      </c>
      <c r="G153" s="1">
        <v>0</v>
      </c>
      <c r="H153" s="1">
        <v>1393.9</v>
      </c>
      <c r="I153" t="s">
        <v>24</v>
      </c>
      <c r="J153" t="s">
        <v>35</v>
      </c>
      <c r="K153" s="1">
        <v>1393.9</v>
      </c>
      <c r="L153" s="1">
        <v>0</v>
      </c>
      <c r="M153" s="1">
        <v>100</v>
      </c>
      <c r="N153" s="1">
        <v>0</v>
      </c>
      <c r="O153" s="1">
        <v>1393.9</v>
      </c>
      <c r="P153" s="1">
        <v>1393.9</v>
      </c>
      <c r="Q153" s="1">
        <v>1393.9</v>
      </c>
      <c r="R153" s="1">
        <v>0</v>
      </c>
      <c r="S153" s="1">
        <v>0</v>
      </c>
      <c r="T153" s="1">
        <v>0</v>
      </c>
      <c r="U153" s="1">
        <v>1393.9</v>
      </c>
      <c r="V153" s="1">
        <v>0</v>
      </c>
      <c r="W153" s="5">
        <v>0</v>
      </c>
    </row>
    <row r="154" spans="1:23" x14ac:dyDescent="0.2">
      <c r="A154" t="s">
        <v>159</v>
      </c>
      <c r="B154" t="s">
        <v>48</v>
      </c>
      <c r="C154" t="s">
        <v>156</v>
      </c>
      <c r="E154" s="1">
        <v>600</v>
      </c>
      <c r="F154" s="1">
        <v>0</v>
      </c>
      <c r="G154" s="1">
        <v>0</v>
      </c>
      <c r="H154" s="1">
        <v>600</v>
      </c>
      <c r="I154" t="s">
        <v>24</v>
      </c>
      <c r="J154" t="s">
        <v>25</v>
      </c>
      <c r="K154" s="1">
        <v>600</v>
      </c>
      <c r="L154" s="1">
        <v>0</v>
      </c>
      <c r="M154" s="1">
        <v>100</v>
      </c>
      <c r="N154" s="1">
        <v>0</v>
      </c>
      <c r="O154" s="1">
        <v>600</v>
      </c>
      <c r="P154" s="1">
        <v>600</v>
      </c>
      <c r="Q154" s="1">
        <v>600</v>
      </c>
      <c r="R154" s="1">
        <v>0</v>
      </c>
      <c r="S154" s="1">
        <v>0</v>
      </c>
      <c r="T154" s="1">
        <v>0</v>
      </c>
      <c r="U154" s="1">
        <v>600</v>
      </c>
      <c r="V154" s="1">
        <v>0</v>
      </c>
      <c r="W154" s="5">
        <v>0</v>
      </c>
    </row>
    <row r="155" spans="1:23" x14ac:dyDescent="0.2">
      <c r="A155" t="s">
        <v>160</v>
      </c>
      <c r="B155" t="s">
        <v>161</v>
      </c>
      <c r="C155" t="s">
        <v>162</v>
      </c>
      <c r="E155" s="1">
        <v>62</v>
      </c>
      <c r="F155" s="1">
        <v>0</v>
      </c>
      <c r="G155" s="1">
        <v>0</v>
      </c>
      <c r="H155" s="1">
        <v>62</v>
      </c>
      <c r="I155" t="s">
        <v>24</v>
      </c>
      <c r="J155" t="s">
        <v>35</v>
      </c>
      <c r="K155" s="1">
        <v>62</v>
      </c>
      <c r="L155" s="1">
        <v>0</v>
      </c>
      <c r="M155" s="1">
        <v>100</v>
      </c>
      <c r="N155" s="1">
        <v>0</v>
      </c>
      <c r="O155" s="1">
        <v>62</v>
      </c>
      <c r="P155" s="1">
        <v>62</v>
      </c>
      <c r="Q155" s="1">
        <v>62</v>
      </c>
      <c r="R155" s="1">
        <v>0</v>
      </c>
      <c r="S155" s="1">
        <v>0</v>
      </c>
      <c r="T155" s="1">
        <v>0</v>
      </c>
      <c r="U155" s="1">
        <v>62</v>
      </c>
      <c r="V155" s="1">
        <v>0</v>
      </c>
      <c r="W155" s="5">
        <v>0</v>
      </c>
    </row>
    <row r="156" spans="1:23" x14ac:dyDescent="0.2">
      <c r="A156" t="s">
        <v>163</v>
      </c>
      <c r="B156" t="s">
        <v>155</v>
      </c>
      <c r="C156" t="s">
        <v>164</v>
      </c>
      <c r="E156" s="1">
        <v>39.94</v>
      </c>
      <c r="F156" s="1">
        <v>0</v>
      </c>
      <c r="G156" s="1">
        <v>0</v>
      </c>
      <c r="H156" s="1">
        <v>39.94</v>
      </c>
      <c r="I156" t="s">
        <v>24</v>
      </c>
      <c r="J156" t="s">
        <v>35</v>
      </c>
      <c r="K156" s="1">
        <v>39.94</v>
      </c>
      <c r="L156" s="1">
        <v>0</v>
      </c>
      <c r="M156" s="1">
        <v>100</v>
      </c>
      <c r="N156" s="1">
        <v>0</v>
      </c>
      <c r="O156" s="1">
        <v>39.94</v>
      </c>
      <c r="P156" s="1">
        <v>39.94</v>
      </c>
      <c r="Q156" s="1">
        <v>39.94</v>
      </c>
      <c r="R156" s="1">
        <v>0</v>
      </c>
      <c r="S156" s="1">
        <v>0</v>
      </c>
      <c r="T156" s="1">
        <v>0</v>
      </c>
      <c r="U156" s="1">
        <v>39.94</v>
      </c>
      <c r="V156" s="1">
        <v>0</v>
      </c>
      <c r="W156" s="5">
        <v>0</v>
      </c>
    </row>
    <row r="157" spans="1:23" x14ac:dyDescent="0.2">
      <c r="A157" t="s">
        <v>165</v>
      </c>
      <c r="B157" t="s">
        <v>166</v>
      </c>
      <c r="C157" t="s">
        <v>167</v>
      </c>
      <c r="E157" s="1">
        <v>350</v>
      </c>
      <c r="F157" s="1">
        <v>0</v>
      </c>
      <c r="G157" s="1">
        <v>0</v>
      </c>
      <c r="H157" s="1">
        <v>350</v>
      </c>
      <c r="I157" t="s">
        <v>24</v>
      </c>
      <c r="J157" t="s">
        <v>35</v>
      </c>
      <c r="K157" s="1">
        <v>350</v>
      </c>
      <c r="L157" s="1">
        <v>0</v>
      </c>
      <c r="M157" s="1">
        <v>100</v>
      </c>
      <c r="N157" s="1">
        <v>0</v>
      </c>
      <c r="O157" s="1">
        <v>350</v>
      </c>
      <c r="P157" s="1">
        <v>350</v>
      </c>
      <c r="Q157" s="1">
        <v>350</v>
      </c>
      <c r="R157" s="1">
        <v>0</v>
      </c>
      <c r="S157" s="1">
        <v>0</v>
      </c>
      <c r="T157" s="1">
        <v>0</v>
      </c>
      <c r="U157" s="1">
        <v>350</v>
      </c>
      <c r="V157" s="1">
        <v>0</v>
      </c>
      <c r="W157" s="5">
        <v>0</v>
      </c>
    </row>
    <row r="158" spans="1:23" x14ac:dyDescent="0.2">
      <c r="A158" t="s">
        <v>168</v>
      </c>
      <c r="B158" t="s">
        <v>169</v>
      </c>
      <c r="C158" t="s">
        <v>170</v>
      </c>
      <c r="E158" s="1">
        <v>325</v>
      </c>
      <c r="F158" s="1">
        <v>0</v>
      </c>
      <c r="G158" s="1">
        <v>0</v>
      </c>
      <c r="H158" s="1">
        <v>325</v>
      </c>
      <c r="I158" t="s">
        <v>24</v>
      </c>
      <c r="J158" t="s">
        <v>35</v>
      </c>
      <c r="K158" s="1">
        <v>325</v>
      </c>
      <c r="L158" s="1">
        <v>0</v>
      </c>
      <c r="M158" s="1">
        <v>100</v>
      </c>
      <c r="N158" s="1">
        <v>0</v>
      </c>
      <c r="O158" s="1">
        <v>325</v>
      </c>
      <c r="P158" s="1">
        <v>325</v>
      </c>
      <c r="Q158" s="1">
        <v>325</v>
      </c>
      <c r="R158" s="1">
        <v>0</v>
      </c>
      <c r="S158" s="1">
        <v>0</v>
      </c>
      <c r="T158" s="1">
        <v>0</v>
      </c>
      <c r="U158" s="1">
        <v>325</v>
      </c>
      <c r="V158" s="1">
        <v>0</v>
      </c>
      <c r="W158" s="5">
        <v>0</v>
      </c>
    </row>
    <row r="159" spans="1:23" x14ac:dyDescent="0.2">
      <c r="A159" t="s">
        <v>171</v>
      </c>
      <c r="B159" t="s">
        <v>172</v>
      </c>
      <c r="C159" t="s">
        <v>173</v>
      </c>
      <c r="E159" s="1">
        <v>1750.77</v>
      </c>
      <c r="F159" s="1">
        <v>0</v>
      </c>
      <c r="G159" s="1">
        <v>0</v>
      </c>
      <c r="H159" s="1">
        <v>1750.77</v>
      </c>
      <c r="I159" t="s">
        <v>24</v>
      </c>
      <c r="J159" t="s">
        <v>35</v>
      </c>
      <c r="K159" s="1">
        <v>1750.77</v>
      </c>
      <c r="L159" s="1">
        <v>0</v>
      </c>
      <c r="M159" s="1">
        <v>100</v>
      </c>
      <c r="N159" s="1">
        <v>0</v>
      </c>
      <c r="O159" s="1">
        <v>1750.77</v>
      </c>
      <c r="P159" s="1">
        <v>1750.77</v>
      </c>
      <c r="Q159" s="1">
        <v>1750.77</v>
      </c>
      <c r="R159" s="1">
        <v>0</v>
      </c>
      <c r="S159" s="1">
        <v>0</v>
      </c>
      <c r="T159" s="1">
        <v>0</v>
      </c>
      <c r="U159" s="1">
        <v>1750.77</v>
      </c>
      <c r="V159" s="1">
        <v>0</v>
      </c>
      <c r="W159" s="5">
        <v>0</v>
      </c>
    </row>
    <row r="160" spans="1:23" x14ac:dyDescent="0.2">
      <c r="A160" t="s">
        <v>174</v>
      </c>
      <c r="B160" t="s">
        <v>175</v>
      </c>
      <c r="C160" t="s">
        <v>176</v>
      </c>
      <c r="E160" s="1">
        <v>3049.5</v>
      </c>
      <c r="F160" s="1">
        <v>0</v>
      </c>
      <c r="G160" s="1">
        <v>0</v>
      </c>
      <c r="H160" s="1">
        <v>3049.5</v>
      </c>
      <c r="I160" t="s">
        <v>24</v>
      </c>
      <c r="J160" t="s">
        <v>35</v>
      </c>
      <c r="K160" s="1">
        <v>3049.5</v>
      </c>
      <c r="L160" s="1">
        <v>0</v>
      </c>
      <c r="M160" s="1">
        <v>100</v>
      </c>
      <c r="N160" s="1">
        <v>0</v>
      </c>
      <c r="O160" s="1">
        <v>3049.5</v>
      </c>
      <c r="P160" s="1">
        <v>3049.5</v>
      </c>
      <c r="Q160" s="1">
        <v>3049.5</v>
      </c>
      <c r="R160" s="1">
        <v>0</v>
      </c>
      <c r="S160" s="1">
        <v>0</v>
      </c>
      <c r="T160" s="1">
        <v>0</v>
      </c>
      <c r="U160" s="1">
        <v>3049.5</v>
      </c>
      <c r="V160" s="1">
        <v>0</v>
      </c>
      <c r="W160" s="5">
        <v>0</v>
      </c>
    </row>
    <row r="161" spans="1:23" x14ac:dyDescent="0.2">
      <c r="A161" t="s">
        <v>177</v>
      </c>
      <c r="B161" t="s">
        <v>158</v>
      </c>
      <c r="C161" t="s">
        <v>178</v>
      </c>
      <c r="E161" s="1">
        <v>1616</v>
      </c>
      <c r="F161" s="1">
        <v>0</v>
      </c>
      <c r="G161" s="1">
        <v>0</v>
      </c>
      <c r="H161" s="1">
        <v>1616</v>
      </c>
      <c r="I161" t="s">
        <v>24</v>
      </c>
      <c r="J161" t="s">
        <v>35</v>
      </c>
      <c r="K161" s="1">
        <v>1616</v>
      </c>
      <c r="L161" s="1">
        <v>0</v>
      </c>
      <c r="M161" s="1">
        <v>100</v>
      </c>
      <c r="N161" s="1">
        <v>0</v>
      </c>
      <c r="O161" s="1">
        <v>1616</v>
      </c>
      <c r="P161" s="1">
        <v>1616</v>
      </c>
      <c r="Q161" s="1">
        <v>1616</v>
      </c>
      <c r="R161" s="1">
        <v>0</v>
      </c>
      <c r="S161" s="1">
        <v>0</v>
      </c>
      <c r="T161" s="1">
        <v>0</v>
      </c>
      <c r="U161" s="1">
        <v>1616</v>
      </c>
      <c r="V161" s="1">
        <v>0</v>
      </c>
      <c r="W161" s="5">
        <v>0</v>
      </c>
    </row>
    <row r="162" spans="1:23" x14ac:dyDescent="0.2">
      <c r="A162" t="s">
        <v>179</v>
      </c>
      <c r="B162" t="s">
        <v>48</v>
      </c>
      <c r="C162" t="s">
        <v>84</v>
      </c>
      <c r="E162" s="1">
        <v>7592.29</v>
      </c>
      <c r="F162" s="1">
        <v>0</v>
      </c>
      <c r="G162" s="1">
        <v>0</v>
      </c>
      <c r="H162" s="1">
        <v>7592.29</v>
      </c>
      <c r="I162" t="s">
        <v>24</v>
      </c>
      <c r="J162" t="s">
        <v>35</v>
      </c>
      <c r="K162" s="1">
        <v>7592.29</v>
      </c>
      <c r="L162" s="1">
        <v>0</v>
      </c>
      <c r="M162" s="1">
        <v>100</v>
      </c>
      <c r="N162" s="1">
        <v>0</v>
      </c>
      <c r="O162" s="1">
        <v>7592.29</v>
      </c>
      <c r="P162" s="1">
        <v>7592.29</v>
      </c>
      <c r="Q162" s="1">
        <v>7592.29</v>
      </c>
      <c r="R162" s="1">
        <v>0</v>
      </c>
      <c r="S162" s="1">
        <v>0</v>
      </c>
      <c r="T162" s="1">
        <v>0</v>
      </c>
      <c r="U162" s="1">
        <v>7592.29</v>
      </c>
      <c r="V162" s="1">
        <v>0</v>
      </c>
      <c r="W162" s="5">
        <v>0</v>
      </c>
    </row>
    <row r="163" spans="1:23" x14ac:dyDescent="0.2">
      <c r="A163" t="s">
        <v>180</v>
      </c>
      <c r="B163" t="s">
        <v>169</v>
      </c>
      <c r="C163" t="s">
        <v>181</v>
      </c>
      <c r="E163" s="1">
        <v>3577.5</v>
      </c>
      <c r="F163" s="1">
        <v>0</v>
      </c>
      <c r="G163" s="1">
        <v>0</v>
      </c>
      <c r="H163" s="1">
        <v>3577.5</v>
      </c>
      <c r="I163" t="s">
        <v>24</v>
      </c>
      <c r="J163" t="s">
        <v>35</v>
      </c>
      <c r="K163" s="1">
        <v>3577.5</v>
      </c>
      <c r="L163" s="1">
        <v>0</v>
      </c>
      <c r="M163" s="1">
        <v>100</v>
      </c>
      <c r="N163" s="1">
        <v>0</v>
      </c>
      <c r="O163" s="1">
        <v>3577.5</v>
      </c>
      <c r="P163" s="1">
        <v>3577.5</v>
      </c>
      <c r="Q163" s="1">
        <v>3577.5</v>
      </c>
      <c r="R163" s="1">
        <v>0</v>
      </c>
      <c r="S163" s="1">
        <v>0</v>
      </c>
      <c r="T163" s="1">
        <v>0</v>
      </c>
      <c r="U163" s="1">
        <v>3577.5</v>
      </c>
      <c r="V163" s="1">
        <v>0</v>
      </c>
      <c r="W163" s="5">
        <v>0</v>
      </c>
    </row>
    <row r="164" spans="1:23" x14ac:dyDescent="0.2">
      <c r="A164" t="s">
        <v>182</v>
      </c>
      <c r="B164" t="s">
        <v>183</v>
      </c>
      <c r="C164" t="s">
        <v>184</v>
      </c>
      <c r="E164" s="1">
        <v>732.4</v>
      </c>
      <c r="F164" s="1">
        <v>0</v>
      </c>
      <c r="G164" s="1">
        <v>0</v>
      </c>
      <c r="H164" s="1">
        <v>732.4</v>
      </c>
      <c r="I164" t="s">
        <v>24</v>
      </c>
      <c r="J164" t="s">
        <v>35</v>
      </c>
      <c r="K164" s="1">
        <v>732.4</v>
      </c>
      <c r="L164" s="1">
        <v>0</v>
      </c>
      <c r="M164" s="1">
        <v>100</v>
      </c>
      <c r="N164" s="1">
        <v>0</v>
      </c>
      <c r="O164" s="1">
        <v>732.4</v>
      </c>
      <c r="P164" s="1">
        <v>732.4</v>
      </c>
      <c r="Q164" s="1">
        <v>732.4</v>
      </c>
      <c r="R164" s="1">
        <v>0</v>
      </c>
      <c r="S164" s="1">
        <v>0</v>
      </c>
      <c r="T164" s="1">
        <v>0</v>
      </c>
      <c r="U164" s="1">
        <v>732.4</v>
      </c>
      <c r="V164" s="1">
        <v>0</v>
      </c>
      <c r="W164" s="5">
        <v>0</v>
      </c>
    </row>
    <row r="165" spans="1:23" x14ac:dyDescent="0.2">
      <c r="A165" t="s">
        <v>185</v>
      </c>
      <c r="B165" t="s">
        <v>186</v>
      </c>
      <c r="C165" t="s">
        <v>187</v>
      </c>
      <c r="E165" s="1">
        <v>574.14</v>
      </c>
      <c r="F165" s="1">
        <v>0</v>
      </c>
      <c r="G165" s="1">
        <v>0</v>
      </c>
      <c r="H165" s="1">
        <v>574.14</v>
      </c>
      <c r="I165" t="s">
        <v>24</v>
      </c>
      <c r="J165" t="s">
        <v>35</v>
      </c>
      <c r="K165" s="1">
        <v>574.14</v>
      </c>
      <c r="L165" s="1">
        <v>0</v>
      </c>
      <c r="M165" s="1">
        <v>100</v>
      </c>
      <c r="N165" s="1">
        <v>0</v>
      </c>
      <c r="O165" s="1">
        <v>574.14</v>
      </c>
      <c r="P165" s="1">
        <v>574.14</v>
      </c>
      <c r="Q165" s="1">
        <v>574.14</v>
      </c>
      <c r="R165" s="1">
        <v>0</v>
      </c>
      <c r="S165" s="1">
        <v>0</v>
      </c>
      <c r="T165" s="1">
        <v>0</v>
      </c>
      <c r="U165" s="1">
        <v>574.14</v>
      </c>
      <c r="V165" s="1">
        <v>0</v>
      </c>
      <c r="W165" s="5">
        <v>0</v>
      </c>
    </row>
    <row r="166" spans="1:23" x14ac:dyDescent="0.2">
      <c r="A166" t="s">
        <v>188</v>
      </c>
      <c r="B166" t="s">
        <v>158</v>
      </c>
      <c r="C166" t="s">
        <v>181</v>
      </c>
      <c r="E166" s="1">
        <v>3604</v>
      </c>
      <c r="F166" s="1">
        <v>0</v>
      </c>
      <c r="G166" s="1">
        <v>0</v>
      </c>
      <c r="H166" s="1">
        <v>3604</v>
      </c>
      <c r="I166" t="s">
        <v>24</v>
      </c>
      <c r="J166" t="s">
        <v>35</v>
      </c>
      <c r="K166" s="1">
        <v>3604</v>
      </c>
      <c r="L166" s="1">
        <v>0</v>
      </c>
      <c r="M166" s="1">
        <v>100</v>
      </c>
      <c r="N166" s="1">
        <v>0</v>
      </c>
      <c r="O166" s="1">
        <v>3604</v>
      </c>
      <c r="P166" s="1">
        <v>3604</v>
      </c>
      <c r="Q166" s="1">
        <v>3604</v>
      </c>
      <c r="R166" s="1">
        <v>0</v>
      </c>
      <c r="S166" s="1">
        <v>0</v>
      </c>
      <c r="T166" s="1">
        <v>0</v>
      </c>
      <c r="U166" s="1">
        <v>3604</v>
      </c>
      <c r="V166" s="1">
        <v>0</v>
      </c>
      <c r="W166" s="5">
        <v>0</v>
      </c>
    </row>
    <row r="167" spans="1:23" x14ac:dyDescent="0.2">
      <c r="A167" t="s">
        <v>189</v>
      </c>
      <c r="B167" t="s">
        <v>48</v>
      </c>
      <c r="C167" t="s">
        <v>190</v>
      </c>
      <c r="E167" s="1">
        <v>28805.43</v>
      </c>
      <c r="F167" s="1">
        <v>0</v>
      </c>
      <c r="G167" s="1">
        <v>0</v>
      </c>
      <c r="H167" s="1">
        <v>28805.43</v>
      </c>
      <c r="I167" t="s">
        <v>24</v>
      </c>
      <c r="J167" t="s">
        <v>35</v>
      </c>
      <c r="K167" s="1">
        <v>28805.43</v>
      </c>
      <c r="L167" s="1">
        <v>0</v>
      </c>
      <c r="M167" s="1">
        <v>100</v>
      </c>
      <c r="N167" s="1">
        <v>0</v>
      </c>
      <c r="O167" s="1">
        <v>28805.43</v>
      </c>
      <c r="P167" s="1">
        <v>28805.43</v>
      </c>
      <c r="Q167" s="1">
        <v>28805.43</v>
      </c>
      <c r="R167" s="1">
        <v>0</v>
      </c>
      <c r="S167" s="1">
        <v>0</v>
      </c>
      <c r="T167" s="1">
        <v>0</v>
      </c>
      <c r="U167" s="1">
        <v>28805.43</v>
      </c>
      <c r="V167" s="1">
        <v>0</v>
      </c>
      <c r="W167" s="5">
        <v>0</v>
      </c>
    </row>
    <row r="168" spans="1:23" x14ac:dyDescent="0.2">
      <c r="A168" t="s">
        <v>191</v>
      </c>
      <c r="B168" t="s">
        <v>158</v>
      </c>
      <c r="C168" t="s">
        <v>192</v>
      </c>
      <c r="E168" s="1">
        <v>3217.1</v>
      </c>
      <c r="F168" s="1">
        <v>0</v>
      </c>
      <c r="G168" s="1">
        <v>0</v>
      </c>
      <c r="H168" s="1">
        <v>3217.1</v>
      </c>
      <c r="I168" t="s">
        <v>24</v>
      </c>
      <c r="J168" t="s">
        <v>35</v>
      </c>
      <c r="K168" s="1">
        <v>3217.1</v>
      </c>
      <c r="L168" s="1">
        <v>0</v>
      </c>
      <c r="M168" s="1">
        <v>100</v>
      </c>
      <c r="N168" s="1">
        <v>0</v>
      </c>
      <c r="O168" s="1">
        <v>3217.1</v>
      </c>
      <c r="P168" s="1">
        <v>3217.1</v>
      </c>
      <c r="Q168" s="1">
        <v>3217.1</v>
      </c>
      <c r="R168" s="1">
        <v>0</v>
      </c>
      <c r="S168" s="1">
        <v>0</v>
      </c>
      <c r="T168" s="1">
        <v>0</v>
      </c>
      <c r="U168" s="1">
        <v>3217.1</v>
      </c>
      <c r="V168" s="1">
        <v>0</v>
      </c>
      <c r="W168" s="5">
        <v>0</v>
      </c>
    </row>
    <row r="169" spans="1:23" x14ac:dyDescent="0.2">
      <c r="A169" t="s">
        <v>193</v>
      </c>
      <c r="B169" t="s">
        <v>194</v>
      </c>
      <c r="C169" t="s">
        <v>195</v>
      </c>
      <c r="E169" s="1">
        <v>1440.24</v>
      </c>
      <c r="F169" s="1">
        <v>0</v>
      </c>
      <c r="G169" s="1">
        <v>0</v>
      </c>
      <c r="H169" s="1">
        <v>1440.24</v>
      </c>
      <c r="I169" t="s">
        <v>24</v>
      </c>
      <c r="J169" t="s">
        <v>35</v>
      </c>
      <c r="K169" s="1">
        <v>1440.24</v>
      </c>
      <c r="L169" s="1">
        <v>0</v>
      </c>
      <c r="M169" s="1">
        <v>100</v>
      </c>
      <c r="N169" s="1">
        <v>0</v>
      </c>
      <c r="O169" s="1">
        <v>1440.24</v>
      </c>
      <c r="P169" s="1">
        <v>1440.24</v>
      </c>
      <c r="Q169" s="1">
        <v>1440.24</v>
      </c>
      <c r="R169" s="1">
        <v>0</v>
      </c>
      <c r="S169" s="1">
        <v>0</v>
      </c>
      <c r="T169" s="1">
        <v>0</v>
      </c>
      <c r="U169" s="1">
        <v>1440.24</v>
      </c>
      <c r="V169" s="1">
        <v>0</v>
      </c>
      <c r="W169" s="5">
        <v>0</v>
      </c>
    </row>
    <row r="170" spans="1:23" x14ac:dyDescent="0.2">
      <c r="A170" t="s">
        <v>196</v>
      </c>
      <c r="B170" t="s">
        <v>48</v>
      </c>
      <c r="C170" t="s">
        <v>195</v>
      </c>
      <c r="E170" s="1">
        <v>3210</v>
      </c>
      <c r="F170" s="1">
        <v>0</v>
      </c>
      <c r="G170" s="1">
        <v>0</v>
      </c>
      <c r="H170" s="1">
        <v>3210</v>
      </c>
      <c r="I170" t="s">
        <v>24</v>
      </c>
      <c r="J170" t="s">
        <v>35</v>
      </c>
      <c r="K170" s="1">
        <v>3210</v>
      </c>
      <c r="L170" s="1">
        <v>0</v>
      </c>
      <c r="M170" s="1">
        <v>100</v>
      </c>
      <c r="N170" s="1">
        <v>0</v>
      </c>
      <c r="O170" s="1">
        <v>3210</v>
      </c>
      <c r="P170" s="1">
        <v>3210</v>
      </c>
      <c r="Q170" s="1">
        <v>3210</v>
      </c>
      <c r="R170" s="1">
        <v>0</v>
      </c>
      <c r="S170" s="1">
        <v>0</v>
      </c>
      <c r="T170" s="1">
        <v>0</v>
      </c>
      <c r="U170" s="1">
        <v>3210</v>
      </c>
      <c r="V170" s="1">
        <v>0</v>
      </c>
      <c r="W170" s="5">
        <v>0</v>
      </c>
    </row>
    <row r="171" spans="1:23" x14ac:dyDescent="0.2">
      <c r="A171" t="s">
        <v>197</v>
      </c>
      <c r="B171" t="s">
        <v>158</v>
      </c>
      <c r="C171" t="s">
        <v>198</v>
      </c>
      <c r="E171" s="1">
        <v>4277.1000000000004</v>
      </c>
      <c r="F171" s="1">
        <v>0</v>
      </c>
      <c r="G171" s="1">
        <v>0</v>
      </c>
      <c r="H171" s="1">
        <v>4277.1000000000004</v>
      </c>
      <c r="I171" t="s">
        <v>24</v>
      </c>
      <c r="J171" t="s">
        <v>35</v>
      </c>
      <c r="K171" s="1">
        <v>4277.1000000000004</v>
      </c>
      <c r="L171" s="1">
        <v>0</v>
      </c>
      <c r="M171" s="1">
        <v>100</v>
      </c>
      <c r="N171" s="1">
        <v>0</v>
      </c>
      <c r="O171" s="1">
        <v>4277.1000000000004</v>
      </c>
      <c r="P171" s="1">
        <v>4277.1000000000004</v>
      </c>
      <c r="Q171" s="1">
        <v>4277.1000000000004</v>
      </c>
      <c r="R171" s="1">
        <v>0</v>
      </c>
      <c r="S171" s="1">
        <v>0</v>
      </c>
      <c r="T171" s="1">
        <v>0</v>
      </c>
      <c r="U171" s="1">
        <v>4277.1000000000004</v>
      </c>
      <c r="V171" s="1">
        <v>0</v>
      </c>
      <c r="W171" s="5">
        <v>0</v>
      </c>
    </row>
    <row r="172" spans="1:23" x14ac:dyDescent="0.2">
      <c r="A172" t="s">
        <v>199</v>
      </c>
      <c r="B172" t="s">
        <v>200</v>
      </c>
      <c r="C172" t="s">
        <v>201</v>
      </c>
      <c r="E172" s="1">
        <v>4753.2</v>
      </c>
      <c r="F172" s="1">
        <v>0</v>
      </c>
      <c r="G172" s="1">
        <v>0</v>
      </c>
      <c r="H172" s="1">
        <v>4753.2</v>
      </c>
      <c r="I172" t="s">
        <v>24</v>
      </c>
      <c r="J172" t="s">
        <v>35</v>
      </c>
      <c r="K172" s="1">
        <v>4753.2</v>
      </c>
      <c r="L172" s="1">
        <v>0</v>
      </c>
      <c r="M172" s="1">
        <v>100</v>
      </c>
      <c r="N172" s="1">
        <v>0</v>
      </c>
      <c r="O172" s="1">
        <v>4753.2</v>
      </c>
      <c r="P172" s="1">
        <v>4753.2</v>
      </c>
      <c r="Q172" s="1">
        <v>4753.2</v>
      </c>
      <c r="R172" s="1">
        <v>0</v>
      </c>
      <c r="S172" s="1">
        <v>0</v>
      </c>
      <c r="T172" s="1">
        <v>0</v>
      </c>
      <c r="U172" s="1">
        <v>4753.2</v>
      </c>
      <c r="V172" s="1">
        <v>0</v>
      </c>
      <c r="W172" s="5">
        <v>0</v>
      </c>
    </row>
    <row r="173" spans="1:23" x14ac:dyDescent="0.2">
      <c r="A173" t="s">
        <v>202</v>
      </c>
      <c r="B173" t="s">
        <v>203</v>
      </c>
      <c r="C173" t="s">
        <v>204</v>
      </c>
      <c r="E173" s="1">
        <v>16004</v>
      </c>
      <c r="F173" s="1">
        <v>0</v>
      </c>
      <c r="G173" s="1">
        <v>0</v>
      </c>
      <c r="H173" s="1">
        <v>16004</v>
      </c>
      <c r="I173" t="s">
        <v>24</v>
      </c>
      <c r="J173" t="s">
        <v>35</v>
      </c>
      <c r="K173" s="1">
        <v>16004</v>
      </c>
      <c r="L173" s="1">
        <v>0</v>
      </c>
      <c r="M173" s="1">
        <v>100</v>
      </c>
      <c r="N173" s="1">
        <v>0</v>
      </c>
      <c r="O173" s="1">
        <v>16004</v>
      </c>
      <c r="P173" s="1">
        <v>16004</v>
      </c>
      <c r="Q173" s="1">
        <v>16004</v>
      </c>
      <c r="R173" s="1">
        <v>0</v>
      </c>
      <c r="S173" s="1">
        <v>0</v>
      </c>
      <c r="T173" s="1">
        <v>0</v>
      </c>
      <c r="U173" s="1">
        <v>16004</v>
      </c>
      <c r="V173" s="1">
        <v>0</v>
      </c>
      <c r="W173" s="5">
        <v>0</v>
      </c>
    </row>
    <row r="174" spans="1:23" x14ac:dyDescent="0.2">
      <c r="A174" t="s">
        <v>205</v>
      </c>
      <c r="B174" t="s">
        <v>206</v>
      </c>
      <c r="C174" t="s">
        <v>207</v>
      </c>
      <c r="E174" s="1">
        <v>3866.03</v>
      </c>
      <c r="F174" s="1">
        <v>0</v>
      </c>
      <c r="G174" s="1">
        <v>0</v>
      </c>
      <c r="H174" s="1">
        <v>3866.03</v>
      </c>
      <c r="I174" t="s">
        <v>24</v>
      </c>
      <c r="J174" t="s">
        <v>35</v>
      </c>
      <c r="K174" s="1">
        <v>3866.03</v>
      </c>
      <c r="L174" s="1">
        <v>0</v>
      </c>
      <c r="M174" s="1">
        <v>100</v>
      </c>
      <c r="N174" s="1">
        <v>0</v>
      </c>
      <c r="O174" s="1">
        <v>3866.03</v>
      </c>
      <c r="P174" s="1">
        <v>3866.03</v>
      </c>
      <c r="Q174" s="1">
        <v>3866.03</v>
      </c>
      <c r="R174" s="1">
        <v>0</v>
      </c>
      <c r="S174" s="1">
        <v>0</v>
      </c>
      <c r="T174" s="1">
        <v>0</v>
      </c>
      <c r="U174" s="1">
        <v>3866.03</v>
      </c>
      <c r="V174" s="1">
        <v>0</v>
      </c>
      <c r="W174" s="5">
        <v>0</v>
      </c>
    </row>
    <row r="175" spans="1:23" x14ac:dyDescent="0.2">
      <c r="A175" t="s">
        <v>208</v>
      </c>
      <c r="B175" t="s">
        <v>48</v>
      </c>
      <c r="C175" t="s">
        <v>209</v>
      </c>
      <c r="E175" s="1">
        <v>10000</v>
      </c>
      <c r="F175" s="1">
        <v>0</v>
      </c>
      <c r="G175" s="1">
        <v>0</v>
      </c>
      <c r="H175" s="1">
        <v>10000</v>
      </c>
      <c r="I175" t="s">
        <v>24</v>
      </c>
      <c r="J175" t="s">
        <v>35</v>
      </c>
      <c r="K175" s="1">
        <v>10000</v>
      </c>
      <c r="L175" s="1">
        <v>0</v>
      </c>
      <c r="M175" s="1">
        <v>100</v>
      </c>
      <c r="N175" s="1">
        <v>0</v>
      </c>
      <c r="O175" s="1">
        <v>10000</v>
      </c>
      <c r="P175" s="1">
        <v>10000</v>
      </c>
      <c r="Q175" s="1">
        <v>10000</v>
      </c>
      <c r="R175" s="1">
        <v>0</v>
      </c>
      <c r="S175" s="1">
        <v>0</v>
      </c>
      <c r="T175" s="1">
        <v>0</v>
      </c>
      <c r="U175" s="1">
        <v>10000</v>
      </c>
      <c r="V175" s="1">
        <v>0</v>
      </c>
      <c r="W175" s="5">
        <v>0</v>
      </c>
    </row>
    <row r="176" spans="1:23" x14ac:dyDescent="0.2">
      <c r="A176" t="s">
        <v>210</v>
      </c>
      <c r="B176" t="s">
        <v>158</v>
      </c>
      <c r="C176" t="s">
        <v>211</v>
      </c>
      <c r="E176" s="1">
        <v>2522.8000000000002</v>
      </c>
      <c r="F176" s="1">
        <v>0</v>
      </c>
      <c r="G176" s="1">
        <v>0</v>
      </c>
      <c r="H176" s="1">
        <v>2522.8000000000002</v>
      </c>
      <c r="I176" t="s">
        <v>24</v>
      </c>
      <c r="J176" t="s">
        <v>35</v>
      </c>
      <c r="K176" s="1">
        <v>2522.8000000000002</v>
      </c>
      <c r="L176" s="1">
        <v>0</v>
      </c>
      <c r="M176" s="1">
        <v>100</v>
      </c>
      <c r="N176" s="1">
        <v>0</v>
      </c>
      <c r="O176" s="1">
        <v>2522.8000000000002</v>
      </c>
      <c r="P176" s="1">
        <v>2522.8000000000002</v>
      </c>
      <c r="Q176" s="1">
        <v>2522.8000000000002</v>
      </c>
      <c r="R176" s="1">
        <v>0</v>
      </c>
      <c r="S176" s="1">
        <v>0</v>
      </c>
      <c r="T176" s="1">
        <v>0</v>
      </c>
      <c r="U176" s="1">
        <v>2522.8000000000002</v>
      </c>
      <c r="V176" s="1">
        <v>0</v>
      </c>
      <c r="W176" s="5">
        <v>0</v>
      </c>
    </row>
    <row r="177" spans="1:23" x14ac:dyDescent="0.2">
      <c r="A177" t="s">
        <v>212</v>
      </c>
      <c r="B177" t="s">
        <v>48</v>
      </c>
      <c r="C177" t="s">
        <v>213</v>
      </c>
      <c r="E177" s="1">
        <v>13113</v>
      </c>
      <c r="F177" s="1">
        <v>0</v>
      </c>
      <c r="G177" s="1">
        <v>0</v>
      </c>
      <c r="H177" s="1">
        <v>13113</v>
      </c>
      <c r="I177" t="s">
        <v>24</v>
      </c>
      <c r="J177" t="s">
        <v>35</v>
      </c>
      <c r="K177" s="1">
        <v>13113</v>
      </c>
      <c r="L177" s="1">
        <v>0</v>
      </c>
      <c r="M177" s="1">
        <v>100</v>
      </c>
      <c r="N177" s="1">
        <v>0</v>
      </c>
      <c r="O177" s="1">
        <v>13113</v>
      </c>
      <c r="P177" s="1">
        <v>13113</v>
      </c>
      <c r="Q177" s="1">
        <v>13113</v>
      </c>
      <c r="R177" s="1">
        <v>0</v>
      </c>
      <c r="S177" s="1">
        <v>0</v>
      </c>
      <c r="T177" s="1">
        <v>0</v>
      </c>
      <c r="U177" s="1">
        <v>13113</v>
      </c>
      <c r="V177" s="1">
        <v>0</v>
      </c>
      <c r="W177" s="5">
        <v>0</v>
      </c>
    </row>
    <row r="178" spans="1:23" x14ac:dyDescent="0.2">
      <c r="A178" t="s">
        <v>214</v>
      </c>
      <c r="B178" t="s">
        <v>215</v>
      </c>
      <c r="C178" t="s">
        <v>216</v>
      </c>
      <c r="E178" s="1">
        <v>2036.76</v>
      </c>
      <c r="F178" s="1">
        <v>0</v>
      </c>
      <c r="G178" s="1">
        <v>0</v>
      </c>
      <c r="H178" s="1">
        <v>2036.76</v>
      </c>
      <c r="I178" t="s">
        <v>24</v>
      </c>
      <c r="J178" t="s">
        <v>35</v>
      </c>
      <c r="K178" s="1">
        <v>2036.76</v>
      </c>
      <c r="L178" s="1">
        <v>0</v>
      </c>
      <c r="M178" s="1">
        <v>100</v>
      </c>
      <c r="N178" s="1">
        <v>0</v>
      </c>
      <c r="O178" s="1">
        <v>2036.76</v>
      </c>
      <c r="P178" s="1">
        <v>2036.76</v>
      </c>
      <c r="Q178" s="1">
        <v>2036.76</v>
      </c>
      <c r="R178" s="1">
        <v>0</v>
      </c>
      <c r="S178" s="1">
        <v>0</v>
      </c>
      <c r="T178" s="1">
        <v>0</v>
      </c>
      <c r="U178" s="1">
        <v>2036.76</v>
      </c>
      <c r="V178" s="1">
        <v>0</v>
      </c>
      <c r="W178" s="5">
        <v>0</v>
      </c>
    </row>
    <row r="179" spans="1:23" x14ac:dyDescent="0.2">
      <c r="A179" t="s">
        <v>217</v>
      </c>
      <c r="B179" t="s">
        <v>48</v>
      </c>
      <c r="C179" t="s">
        <v>218</v>
      </c>
      <c r="E179" s="1">
        <v>891.61</v>
      </c>
      <c r="F179" s="1">
        <v>0</v>
      </c>
      <c r="G179" s="1">
        <v>0</v>
      </c>
      <c r="H179" s="1">
        <v>891.61</v>
      </c>
      <c r="I179" t="s">
        <v>24</v>
      </c>
      <c r="J179" t="s">
        <v>35</v>
      </c>
      <c r="K179" s="1">
        <v>891.61</v>
      </c>
      <c r="L179" s="1">
        <v>0</v>
      </c>
      <c r="M179" s="1">
        <v>100</v>
      </c>
      <c r="N179" s="1">
        <v>0</v>
      </c>
      <c r="O179" s="1">
        <v>891.61</v>
      </c>
      <c r="P179" s="1">
        <v>891.61</v>
      </c>
      <c r="Q179" s="1">
        <v>891.61</v>
      </c>
      <c r="R179" s="1">
        <v>0</v>
      </c>
      <c r="S179" s="1">
        <v>0</v>
      </c>
      <c r="T179" s="1">
        <v>0</v>
      </c>
      <c r="U179" s="1">
        <v>891.61</v>
      </c>
      <c r="V179" s="1">
        <v>0</v>
      </c>
      <c r="W179" s="5">
        <v>0</v>
      </c>
    </row>
    <row r="180" spans="1:23" x14ac:dyDescent="0.2">
      <c r="A180" t="s">
        <v>219</v>
      </c>
      <c r="B180" t="s">
        <v>215</v>
      </c>
      <c r="C180" t="s">
        <v>220</v>
      </c>
      <c r="E180" s="1">
        <v>387.77</v>
      </c>
      <c r="F180" s="1">
        <v>0</v>
      </c>
      <c r="G180" s="1">
        <v>0</v>
      </c>
      <c r="H180" s="1">
        <v>387.77</v>
      </c>
      <c r="I180" t="s">
        <v>24</v>
      </c>
      <c r="J180" t="s">
        <v>35</v>
      </c>
      <c r="K180" s="1">
        <v>387.77</v>
      </c>
      <c r="L180" s="1">
        <v>0</v>
      </c>
      <c r="M180" s="1">
        <v>100</v>
      </c>
      <c r="N180" s="1">
        <v>0</v>
      </c>
      <c r="O180" s="1">
        <v>387.77</v>
      </c>
      <c r="P180" s="1">
        <v>387.77</v>
      </c>
      <c r="Q180" s="1">
        <v>387.77</v>
      </c>
      <c r="R180" s="1">
        <v>0</v>
      </c>
      <c r="S180" s="1">
        <v>0</v>
      </c>
      <c r="T180" s="1">
        <v>0</v>
      </c>
      <c r="U180" s="1">
        <v>387.77</v>
      </c>
      <c r="V180" s="1">
        <v>0</v>
      </c>
      <c r="W180" s="5">
        <v>0</v>
      </c>
    </row>
    <row r="181" spans="1:23" x14ac:dyDescent="0.2">
      <c r="A181" t="s">
        <v>221</v>
      </c>
      <c r="B181" t="s">
        <v>48</v>
      </c>
      <c r="C181" t="s">
        <v>222</v>
      </c>
      <c r="E181" s="1">
        <v>3556.04</v>
      </c>
      <c r="F181" s="1">
        <v>0</v>
      </c>
      <c r="G181" s="1">
        <v>0</v>
      </c>
      <c r="H181" s="1">
        <v>3556.04</v>
      </c>
      <c r="I181" t="s">
        <v>24</v>
      </c>
      <c r="J181" t="s">
        <v>35</v>
      </c>
      <c r="K181" s="1">
        <v>3556.04</v>
      </c>
      <c r="L181" s="1">
        <v>0</v>
      </c>
      <c r="M181" s="1">
        <v>100</v>
      </c>
      <c r="N181" s="1">
        <v>0</v>
      </c>
      <c r="O181" s="1">
        <v>3556.04</v>
      </c>
      <c r="P181" s="1">
        <v>3556.04</v>
      </c>
      <c r="Q181" s="1">
        <v>3556.04</v>
      </c>
      <c r="R181" s="1">
        <v>0</v>
      </c>
      <c r="S181" s="1">
        <v>0</v>
      </c>
      <c r="T181" s="1">
        <v>0</v>
      </c>
      <c r="U181" s="1">
        <v>3556.04</v>
      </c>
      <c r="V181" s="1">
        <v>0</v>
      </c>
      <c r="W181" s="5">
        <v>0</v>
      </c>
    </row>
    <row r="182" spans="1:23" x14ac:dyDescent="0.2">
      <c r="A182" t="s">
        <v>223</v>
      </c>
      <c r="B182" t="s">
        <v>203</v>
      </c>
      <c r="C182" t="s">
        <v>224</v>
      </c>
      <c r="E182" s="1">
        <v>12720</v>
      </c>
      <c r="F182" s="1">
        <v>0</v>
      </c>
      <c r="G182" s="1">
        <v>0</v>
      </c>
      <c r="H182" s="1">
        <v>12720</v>
      </c>
      <c r="I182" t="s">
        <v>24</v>
      </c>
      <c r="J182" t="s">
        <v>35</v>
      </c>
      <c r="K182" s="1">
        <v>12720</v>
      </c>
      <c r="L182" s="1">
        <v>0</v>
      </c>
      <c r="M182" s="1">
        <v>100</v>
      </c>
      <c r="N182" s="1">
        <v>0</v>
      </c>
      <c r="O182" s="1">
        <v>12720</v>
      </c>
      <c r="P182" s="1">
        <v>12720</v>
      </c>
      <c r="Q182" s="1">
        <v>12720</v>
      </c>
      <c r="R182" s="1">
        <v>0</v>
      </c>
      <c r="S182" s="1">
        <v>0</v>
      </c>
      <c r="T182" s="1">
        <v>0</v>
      </c>
      <c r="U182" s="1">
        <v>12720</v>
      </c>
      <c r="V182" s="1">
        <v>0</v>
      </c>
      <c r="W182" s="5">
        <v>0</v>
      </c>
    </row>
    <row r="183" spans="1:23" x14ac:dyDescent="0.2">
      <c r="A183" t="s">
        <v>225</v>
      </c>
      <c r="B183" t="s">
        <v>226</v>
      </c>
      <c r="C183" t="s">
        <v>227</v>
      </c>
      <c r="E183" s="1">
        <v>1590</v>
      </c>
      <c r="F183" s="1">
        <v>0</v>
      </c>
      <c r="G183" s="1">
        <v>0</v>
      </c>
      <c r="H183" s="1">
        <v>1590</v>
      </c>
      <c r="I183" t="s">
        <v>24</v>
      </c>
      <c r="J183" t="s">
        <v>35</v>
      </c>
      <c r="K183" s="1">
        <v>1590</v>
      </c>
      <c r="L183" s="1">
        <v>0</v>
      </c>
      <c r="M183" s="1">
        <v>100</v>
      </c>
      <c r="N183" s="1">
        <v>0</v>
      </c>
      <c r="O183" s="1">
        <v>1590</v>
      </c>
      <c r="P183" s="1">
        <v>1590</v>
      </c>
      <c r="Q183" s="1">
        <v>1590</v>
      </c>
      <c r="R183" s="1">
        <v>0</v>
      </c>
      <c r="S183" s="1">
        <v>0</v>
      </c>
      <c r="T183" s="1">
        <v>0</v>
      </c>
      <c r="U183" s="1">
        <v>1590</v>
      </c>
      <c r="V183" s="1">
        <v>0</v>
      </c>
      <c r="W183" s="5">
        <v>0</v>
      </c>
    </row>
    <row r="184" spans="1:23" x14ac:dyDescent="0.2">
      <c r="A184" t="s">
        <v>228</v>
      </c>
      <c r="B184" t="s">
        <v>229</v>
      </c>
      <c r="C184" t="s">
        <v>230</v>
      </c>
      <c r="E184" s="1">
        <v>1749</v>
      </c>
      <c r="F184" s="1">
        <v>0</v>
      </c>
      <c r="G184" s="1">
        <v>0</v>
      </c>
      <c r="H184" s="1">
        <v>1749</v>
      </c>
      <c r="I184" t="s">
        <v>24</v>
      </c>
      <c r="J184" t="s">
        <v>35</v>
      </c>
      <c r="K184" s="1">
        <v>1749</v>
      </c>
      <c r="L184" s="1">
        <v>0</v>
      </c>
      <c r="M184" s="1">
        <v>100</v>
      </c>
      <c r="N184" s="1">
        <v>0</v>
      </c>
      <c r="O184" s="1">
        <v>1749</v>
      </c>
      <c r="P184" s="1">
        <v>1749</v>
      </c>
      <c r="Q184" s="1">
        <v>1749</v>
      </c>
      <c r="R184" s="1">
        <v>0</v>
      </c>
      <c r="S184" s="1">
        <v>0</v>
      </c>
      <c r="T184" s="1">
        <v>0</v>
      </c>
      <c r="U184" s="1">
        <v>1749</v>
      </c>
      <c r="V184" s="1">
        <v>0</v>
      </c>
      <c r="W184" s="5">
        <v>0</v>
      </c>
    </row>
    <row r="185" spans="1:23" x14ac:dyDescent="0.2">
      <c r="A185" t="s">
        <v>231</v>
      </c>
      <c r="B185" t="s">
        <v>232</v>
      </c>
      <c r="C185" t="s">
        <v>81</v>
      </c>
      <c r="E185" s="1">
        <v>3885</v>
      </c>
      <c r="F185" s="1">
        <v>0</v>
      </c>
      <c r="G185" s="1">
        <v>0</v>
      </c>
      <c r="H185" s="1">
        <v>3885</v>
      </c>
      <c r="I185" t="s">
        <v>24</v>
      </c>
      <c r="J185" t="s">
        <v>35</v>
      </c>
      <c r="K185" s="1">
        <v>3885</v>
      </c>
      <c r="L185" s="1">
        <v>0</v>
      </c>
      <c r="M185" s="1">
        <v>100</v>
      </c>
      <c r="N185" s="1">
        <v>0</v>
      </c>
      <c r="O185" s="1">
        <v>3885</v>
      </c>
      <c r="P185" s="1">
        <v>3885</v>
      </c>
      <c r="Q185" s="1">
        <v>3885</v>
      </c>
      <c r="R185" s="1">
        <v>0</v>
      </c>
      <c r="S185" s="1">
        <v>0</v>
      </c>
      <c r="T185" s="1">
        <v>0</v>
      </c>
      <c r="U185" s="1">
        <v>3885</v>
      </c>
      <c r="V185" s="1">
        <v>0</v>
      </c>
      <c r="W185" s="5">
        <v>0</v>
      </c>
    </row>
    <row r="186" spans="1:23" x14ac:dyDescent="0.2">
      <c r="A186" t="s">
        <v>233</v>
      </c>
      <c r="B186" t="s">
        <v>232</v>
      </c>
      <c r="C186" t="s">
        <v>234</v>
      </c>
      <c r="E186" s="1">
        <v>5010</v>
      </c>
      <c r="F186" s="1">
        <v>0</v>
      </c>
      <c r="G186" s="1">
        <v>0</v>
      </c>
      <c r="H186" s="1">
        <v>5010</v>
      </c>
      <c r="I186" t="s">
        <v>24</v>
      </c>
      <c r="J186" t="s">
        <v>35</v>
      </c>
      <c r="K186" s="1">
        <v>5010</v>
      </c>
      <c r="L186" s="1">
        <v>0</v>
      </c>
      <c r="M186" s="1">
        <v>100</v>
      </c>
      <c r="N186" s="1">
        <v>0</v>
      </c>
      <c r="O186" s="1">
        <v>5010</v>
      </c>
      <c r="P186" s="1">
        <v>5010</v>
      </c>
      <c r="Q186" s="1">
        <v>5010</v>
      </c>
      <c r="R186" s="1">
        <v>0</v>
      </c>
      <c r="S186" s="1">
        <v>0</v>
      </c>
      <c r="T186" s="1">
        <v>0</v>
      </c>
      <c r="U186" s="1">
        <v>5010</v>
      </c>
      <c r="V186" s="1">
        <v>0</v>
      </c>
      <c r="W186" s="5">
        <v>0</v>
      </c>
    </row>
    <row r="187" spans="1:23" x14ac:dyDescent="0.2">
      <c r="A187" t="s">
        <v>235</v>
      </c>
      <c r="B187" t="s">
        <v>236</v>
      </c>
      <c r="C187" t="s">
        <v>237</v>
      </c>
      <c r="E187" s="1">
        <v>178.08</v>
      </c>
      <c r="F187" s="1">
        <v>0</v>
      </c>
      <c r="G187" s="1">
        <v>0</v>
      </c>
      <c r="H187" s="1">
        <v>178.08</v>
      </c>
      <c r="I187" t="s">
        <v>24</v>
      </c>
      <c r="J187" t="s">
        <v>238</v>
      </c>
      <c r="K187" s="1">
        <v>178.08</v>
      </c>
      <c r="L187" s="1">
        <v>0</v>
      </c>
      <c r="M187" s="1">
        <v>100</v>
      </c>
      <c r="N187" s="1">
        <v>0</v>
      </c>
      <c r="O187" s="1">
        <v>178.08</v>
      </c>
      <c r="P187" s="1">
        <v>178.08</v>
      </c>
      <c r="Q187" s="1">
        <v>178.08</v>
      </c>
      <c r="R187" s="1">
        <v>0</v>
      </c>
      <c r="S187" s="1">
        <v>0</v>
      </c>
      <c r="T187" s="1">
        <v>0</v>
      </c>
      <c r="U187" s="1">
        <v>178.08</v>
      </c>
      <c r="V187" s="1">
        <v>0</v>
      </c>
      <c r="W187" s="5">
        <v>0</v>
      </c>
    </row>
    <row r="188" spans="1:23" x14ac:dyDescent="0.2">
      <c r="A188" t="s">
        <v>239</v>
      </c>
      <c r="B188" t="s">
        <v>240</v>
      </c>
      <c r="C188" t="s">
        <v>95</v>
      </c>
      <c r="E188" s="1">
        <v>58206</v>
      </c>
      <c r="F188" s="1">
        <v>0</v>
      </c>
      <c r="G188" s="1">
        <v>0</v>
      </c>
      <c r="H188" s="1">
        <v>58206</v>
      </c>
      <c r="I188" t="s">
        <v>24</v>
      </c>
      <c r="J188" t="s">
        <v>238</v>
      </c>
      <c r="K188" s="1">
        <v>58206</v>
      </c>
      <c r="L188" s="1">
        <v>0</v>
      </c>
      <c r="M188" s="1">
        <v>100</v>
      </c>
      <c r="N188" s="1">
        <v>0</v>
      </c>
      <c r="O188" s="1">
        <v>58206</v>
      </c>
      <c r="P188" s="1">
        <v>58206</v>
      </c>
      <c r="Q188" s="1">
        <v>58206</v>
      </c>
      <c r="R188" s="1">
        <v>0</v>
      </c>
      <c r="S188" s="1">
        <v>0</v>
      </c>
      <c r="T188" s="1">
        <v>0</v>
      </c>
      <c r="U188" s="1">
        <v>58206</v>
      </c>
      <c r="V188" s="1">
        <v>0</v>
      </c>
      <c r="W188" s="5">
        <v>0</v>
      </c>
    </row>
    <row r="189" spans="1:23" x14ac:dyDescent="0.2">
      <c r="A189" t="s">
        <v>241</v>
      </c>
      <c r="B189" t="s">
        <v>236</v>
      </c>
      <c r="C189" t="s">
        <v>242</v>
      </c>
      <c r="E189" s="1">
        <v>107.5</v>
      </c>
      <c r="F189" s="1">
        <v>0</v>
      </c>
      <c r="G189" s="1">
        <v>0</v>
      </c>
      <c r="H189" s="1">
        <v>107.5</v>
      </c>
      <c r="I189" t="s">
        <v>24</v>
      </c>
      <c r="J189" t="s">
        <v>238</v>
      </c>
      <c r="K189" s="1">
        <v>107.5</v>
      </c>
      <c r="L189" s="1">
        <v>0</v>
      </c>
      <c r="M189" s="1">
        <v>100</v>
      </c>
      <c r="N189" s="1">
        <v>0</v>
      </c>
      <c r="O189" s="1">
        <v>107.5</v>
      </c>
      <c r="P189" s="1">
        <v>107.5</v>
      </c>
      <c r="Q189" s="1">
        <v>107.5</v>
      </c>
      <c r="R189" s="1">
        <v>0</v>
      </c>
      <c r="S189" s="1">
        <v>0</v>
      </c>
      <c r="T189" s="1">
        <v>0</v>
      </c>
      <c r="U189" s="1">
        <v>107.5</v>
      </c>
      <c r="V189" s="1">
        <v>0</v>
      </c>
      <c r="W189" s="5">
        <v>0</v>
      </c>
    </row>
    <row r="190" spans="1:23" x14ac:dyDescent="0.2">
      <c r="A190" t="s">
        <v>243</v>
      </c>
      <c r="B190" t="s">
        <v>236</v>
      </c>
      <c r="C190" t="s">
        <v>244</v>
      </c>
      <c r="E190" s="1">
        <v>884.45</v>
      </c>
      <c r="F190" s="1">
        <v>0</v>
      </c>
      <c r="G190" s="1">
        <v>0</v>
      </c>
      <c r="H190" s="1">
        <v>884.45</v>
      </c>
      <c r="I190" t="s">
        <v>24</v>
      </c>
      <c r="J190" t="s">
        <v>238</v>
      </c>
      <c r="K190" s="1">
        <v>884.45</v>
      </c>
      <c r="L190" s="1">
        <v>0</v>
      </c>
      <c r="M190" s="1">
        <v>100</v>
      </c>
      <c r="N190" s="1">
        <v>0</v>
      </c>
      <c r="O190" s="1">
        <v>884.45</v>
      </c>
      <c r="P190" s="1">
        <v>884.45</v>
      </c>
      <c r="Q190" s="1">
        <v>884.45</v>
      </c>
      <c r="R190" s="1">
        <v>0</v>
      </c>
      <c r="S190" s="1">
        <v>0</v>
      </c>
      <c r="T190" s="1">
        <v>0</v>
      </c>
      <c r="U190" s="1">
        <v>884.45</v>
      </c>
      <c r="V190" s="1">
        <v>0</v>
      </c>
      <c r="W190" s="5">
        <v>0</v>
      </c>
    </row>
    <row r="191" spans="1:23" x14ac:dyDescent="0.2">
      <c r="A191" t="s">
        <v>245</v>
      </c>
      <c r="B191" t="s">
        <v>246</v>
      </c>
      <c r="C191" t="s">
        <v>247</v>
      </c>
      <c r="E191" s="1">
        <v>1750</v>
      </c>
      <c r="F191" s="1">
        <v>0</v>
      </c>
      <c r="G191" s="1">
        <v>0</v>
      </c>
      <c r="H191" s="1">
        <v>1750</v>
      </c>
      <c r="I191" t="s">
        <v>24</v>
      </c>
      <c r="J191" t="s">
        <v>238</v>
      </c>
      <c r="K191" s="1">
        <v>1750</v>
      </c>
      <c r="L191" s="1">
        <v>0</v>
      </c>
      <c r="M191" s="1">
        <v>100</v>
      </c>
      <c r="N191" s="1">
        <v>0</v>
      </c>
      <c r="O191" s="1">
        <v>1750</v>
      </c>
      <c r="P191" s="1">
        <v>1750</v>
      </c>
      <c r="Q191" s="1">
        <v>1750</v>
      </c>
      <c r="R191" s="1">
        <v>0</v>
      </c>
      <c r="S191" s="1">
        <v>0</v>
      </c>
      <c r="T191" s="1">
        <v>0</v>
      </c>
      <c r="U191" s="1">
        <v>1750</v>
      </c>
      <c r="V191" s="1">
        <v>0</v>
      </c>
      <c r="W191" s="5">
        <v>0</v>
      </c>
    </row>
    <row r="192" spans="1:23" x14ac:dyDescent="0.2">
      <c r="A192" t="s">
        <v>248</v>
      </c>
      <c r="B192" t="s">
        <v>249</v>
      </c>
      <c r="C192" t="s">
        <v>250</v>
      </c>
      <c r="E192" s="1">
        <v>20430</v>
      </c>
      <c r="F192" s="1">
        <v>0</v>
      </c>
      <c r="G192" s="1">
        <v>0</v>
      </c>
      <c r="H192" s="1">
        <v>20430</v>
      </c>
      <c r="I192" t="s">
        <v>24</v>
      </c>
      <c r="J192" t="s">
        <v>238</v>
      </c>
      <c r="K192" s="1">
        <v>20430</v>
      </c>
      <c r="L192" s="1">
        <v>0</v>
      </c>
      <c r="M192" s="1">
        <v>100</v>
      </c>
      <c r="N192" s="1">
        <v>0</v>
      </c>
      <c r="O192" s="1">
        <v>20430</v>
      </c>
      <c r="P192" s="1">
        <v>20430</v>
      </c>
      <c r="Q192" s="1">
        <v>20430</v>
      </c>
      <c r="R192" s="1">
        <v>0</v>
      </c>
      <c r="S192" s="1">
        <v>0</v>
      </c>
      <c r="T192" s="1">
        <v>0</v>
      </c>
      <c r="U192" s="1">
        <v>20430</v>
      </c>
      <c r="V192" s="1">
        <v>0</v>
      </c>
      <c r="W192" s="5">
        <v>0</v>
      </c>
    </row>
    <row r="193" spans="1:23" x14ac:dyDescent="0.2">
      <c r="A193" t="s">
        <v>251</v>
      </c>
      <c r="B193" t="s">
        <v>252</v>
      </c>
      <c r="C193" t="s">
        <v>118</v>
      </c>
      <c r="E193" s="1">
        <v>800</v>
      </c>
      <c r="F193" s="1">
        <v>0</v>
      </c>
      <c r="G193" s="1">
        <v>0</v>
      </c>
      <c r="H193" s="1">
        <v>800</v>
      </c>
      <c r="I193" t="s">
        <v>24</v>
      </c>
      <c r="J193" t="s">
        <v>238</v>
      </c>
      <c r="K193" s="1">
        <v>800</v>
      </c>
      <c r="L193" s="1">
        <v>0</v>
      </c>
      <c r="M193" s="1">
        <v>100</v>
      </c>
      <c r="N193" s="1">
        <v>0</v>
      </c>
      <c r="O193" s="1">
        <v>800</v>
      </c>
      <c r="P193" s="1">
        <v>800</v>
      </c>
      <c r="Q193" s="1">
        <v>800</v>
      </c>
      <c r="R193" s="1">
        <v>0</v>
      </c>
      <c r="S193" s="1">
        <v>0</v>
      </c>
      <c r="T193" s="1">
        <v>0</v>
      </c>
      <c r="U193" s="1">
        <v>800</v>
      </c>
      <c r="V193" s="1">
        <v>0</v>
      </c>
      <c r="W193" s="5">
        <v>0</v>
      </c>
    </row>
    <row r="194" spans="1:23" x14ac:dyDescent="0.2">
      <c r="A194" t="s">
        <v>253</v>
      </c>
      <c r="B194" t="s">
        <v>254</v>
      </c>
      <c r="C194" t="s">
        <v>255</v>
      </c>
      <c r="E194" s="1">
        <v>4076.6</v>
      </c>
      <c r="F194" s="1">
        <v>0</v>
      </c>
      <c r="G194" s="1">
        <v>0</v>
      </c>
      <c r="H194" s="1">
        <v>4076.6</v>
      </c>
      <c r="I194" t="s">
        <v>24</v>
      </c>
      <c r="J194" t="s">
        <v>238</v>
      </c>
      <c r="K194" s="1">
        <v>4076.6</v>
      </c>
      <c r="L194" s="1">
        <v>0</v>
      </c>
      <c r="M194" s="1">
        <v>100</v>
      </c>
      <c r="N194" s="1">
        <v>0</v>
      </c>
      <c r="O194" s="1">
        <v>4076.6</v>
      </c>
      <c r="P194" s="1">
        <v>4076.6</v>
      </c>
      <c r="Q194" s="1">
        <v>4076.6</v>
      </c>
      <c r="R194" s="1">
        <v>0</v>
      </c>
      <c r="S194" s="1">
        <v>0</v>
      </c>
      <c r="T194" s="1">
        <v>0</v>
      </c>
      <c r="U194" s="1">
        <v>4076.6</v>
      </c>
      <c r="V194" s="1">
        <v>0</v>
      </c>
      <c r="W194" s="5">
        <v>0</v>
      </c>
    </row>
    <row r="195" spans="1:23" x14ac:dyDescent="0.2">
      <c r="A195" t="s">
        <v>256</v>
      </c>
      <c r="B195" t="s">
        <v>236</v>
      </c>
      <c r="C195" t="s">
        <v>147</v>
      </c>
      <c r="E195" s="1">
        <v>13465.1</v>
      </c>
      <c r="F195" s="1">
        <v>0</v>
      </c>
      <c r="G195" s="1">
        <v>0</v>
      </c>
      <c r="H195" s="1">
        <v>13465.1</v>
      </c>
      <c r="I195" t="s">
        <v>24</v>
      </c>
      <c r="J195" t="s">
        <v>105</v>
      </c>
      <c r="K195" s="1">
        <v>13465.1</v>
      </c>
      <c r="L195" s="1">
        <v>0</v>
      </c>
      <c r="M195" s="1">
        <v>100</v>
      </c>
      <c r="N195" s="1">
        <v>0</v>
      </c>
      <c r="O195" s="1">
        <v>13465.1</v>
      </c>
      <c r="P195" s="1">
        <v>13465.1</v>
      </c>
      <c r="Q195" s="1">
        <v>13465.1</v>
      </c>
      <c r="R195" s="1">
        <v>0</v>
      </c>
      <c r="S195" s="1">
        <v>0</v>
      </c>
      <c r="T195" s="1">
        <v>0</v>
      </c>
      <c r="U195" s="1">
        <v>13465.1</v>
      </c>
      <c r="V195" s="1">
        <v>0</v>
      </c>
      <c r="W195" s="5">
        <v>0</v>
      </c>
    </row>
    <row r="196" spans="1:23" x14ac:dyDescent="0.2">
      <c r="A196" t="s">
        <v>257</v>
      </c>
      <c r="B196" t="s">
        <v>258</v>
      </c>
      <c r="C196" t="s">
        <v>259</v>
      </c>
      <c r="E196" s="1">
        <v>3068</v>
      </c>
      <c r="F196" s="1">
        <v>0</v>
      </c>
      <c r="G196" s="1">
        <v>0</v>
      </c>
      <c r="H196" s="1">
        <v>3068</v>
      </c>
      <c r="I196" t="s">
        <v>24</v>
      </c>
      <c r="J196" t="s">
        <v>35</v>
      </c>
      <c r="K196" s="1">
        <v>3068</v>
      </c>
      <c r="L196" s="1">
        <v>0</v>
      </c>
      <c r="M196" s="1">
        <v>100</v>
      </c>
      <c r="N196" s="1">
        <v>0</v>
      </c>
      <c r="O196" s="1">
        <v>3068</v>
      </c>
      <c r="P196" s="1">
        <v>3068</v>
      </c>
      <c r="Q196" s="1">
        <v>3068</v>
      </c>
      <c r="R196" s="1">
        <v>0</v>
      </c>
      <c r="S196" s="1">
        <v>0</v>
      </c>
      <c r="T196" s="1">
        <v>0</v>
      </c>
      <c r="U196" s="1">
        <v>3068</v>
      </c>
      <c r="V196" s="1">
        <v>0</v>
      </c>
      <c r="W196" s="5">
        <v>0</v>
      </c>
    </row>
    <row r="197" spans="1:23" x14ac:dyDescent="0.2">
      <c r="A197" t="s">
        <v>260</v>
      </c>
      <c r="B197" t="s">
        <v>261</v>
      </c>
      <c r="C197" t="s">
        <v>259</v>
      </c>
      <c r="E197" s="1">
        <v>3068</v>
      </c>
      <c r="F197" s="1">
        <v>0</v>
      </c>
      <c r="G197" s="1">
        <v>0</v>
      </c>
      <c r="H197" s="1">
        <v>3068</v>
      </c>
      <c r="I197" t="s">
        <v>24</v>
      </c>
      <c r="J197" t="s">
        <v>35</v>
      </c>
      <c r="K197" s="1">
        <v>3068</v>
      </c>
      <c r="L197" s="1">
        <v>0</v>
      </c>
      <c r="M197" s="1">
        <v>100</v>
      </c>
      <c r="N197" s="1">
        <v>0</v>
      </c>
      <c r="O197" s="1">
        <v>3068</v>
      </c>
      <c r="P197" s="1">
        <v>3068</v>
      </c>
      <c r="Q197" s="1">
        <v>3068</v>
      </c>
      <c r="R197" s="1">
        <v>0</v>
      </c>
      <c r="S197" s="1">
        <v>0</v>
      </c>
      <c r="T197" s="1">
        <v>0</v>
      </c>
      <c r="U197" s="1">
        <v>3068</v>
      </c>
      <c r="V197" s="1">
        <v>0</v>
      </c>
      <c r="W197" s="5">
        <v>0</v>
      </c>
    </row>
    <row r="198" spans="1:23" x14ac:dyDescent="0.2">
      <c r="A198" t="s">
        <v>262</v>
      </c>
      <c r="B198" t="s">
        <v>263</v>
      </c>
      <c r="C198" t="s">
        <v>259</v>
      </c>
      <c r="E198" s="1">
        <v>501.5</v>
      </c>
      <c r="F198" s="1">
        <v>0</v>
      </c>
      <c r="G198" s="1">
        <v>0</v>
      </c>
      <c r="H198" s="1">
        <v>501.5</v>
      </c>
      <c r="I198" t="s">
        <v>24</v>
      </c>
      <c r="J198" t="s">
        <v>35</v>
      </c>
      <c r="K198" s="1">
        <v>501.5</v>
      </c>
      <c r="L198" s="1">
        <v>0</v>
      </c>
      <c r="M198" s="1">
        <v>100</v>
      </c>
      <c r="N198" s="1">
        <v>0</v>
      </c>
      <c r="O198" s="1">
        <v>501.5</v>
      </c>
      <c r="P198" s="1">
        <v>501.5</v>
      </c>
      <c r="Q198" s="1">
        <v>501.5</v>
      </c>
      <c r="R198" s="1">
        <v>0</v>
      </c>
      <c r="S198" s="1">
        <v>0</v>
      </c>
      <c r="T198" s="1">
        <v>0</v>
      </c>
      <c r="U198" s="1">
        <v>501.5</v>
      </c>
      <c r="V198" s="1">
        <v>0</v>
      </c>
      <c r="W198" s="5">
        <v>0</v>
      </c>
    </row>
    <row r="199" spans="1:23" x14ac:dyDescent="0.2">
      <c r="A199" t="s">
        <v>264</v>
      </c>
      <c r="B199" t="s">
        <v>265</v>
      </c>
      <c r="C199" t="s">
        <v>259</v>
      </c>
      <c r="E199" s="1">
        <v>312.7</v>
      </c>
      <c r="F199" s="1">
        <v>0</v>
      </c>
      <c r="G199" s="1">
        <v>0</v>
      </c>
      <c r="H199" s="1">
        <v>312.7</v>
      </c>
      <c r="I199" t="s">
        <v>24</v>
      </c>
      <c r="J199" t="s">
        <v>35</v>
      </c>
      <c r="K199" s="1">
        <v>312.7</v>
      </c>
      <c r="L199" s="1">
        <v>0</v>
      </c>
      <c r="M199" s="1">
        <v>100</v>
      </c>
      <c r="N199" s="1">
        <v>0</v>
      </c>
      <c r="O199" s="1">
        <v>312.7</v>
      </c>
      <c r="P199" s="1">
        <v>312.7</v>
      </c>
      <c r="Q199" s="1">
        <v>312.7</v>
      </c>
      <c r="R199" s="1">
        <v>0</v>
      </c>
      <c r="S199" s="1">
        <v>0</v>
      </c>
      <c r="T199" s="1">
        <v>0</v>
      </c>
      <c r="U199" s="1">
        <v>312.7</v>
      </c>
      <c r="V199" s="1">
        <v>0</v>
      </c>
      <c r="W199" s="5">
        <v>0</v>
      </c>
    </row>
    <row r="200" spans="1:23" x14ac:dyDescent="0.2">
      <c r="A200" t="s">
        <v>266</v>
      </c>
      <c r="B200" t="s">
        <v>267</v>
      </c>
      <c r="C200" t="s">
        <v>268</v>
      </c>
      <c r="E200" s="1">
        <v>22410</v>
      </c>
      <c r="F200" s="1">
        <v>0</v>
      </c>
      <c r="G200" s="1">
        <v>0</v>
      </c>
      <c r="H200" s="1">
        <v>22410</v>
      </c>
      <c r="I200" t="s">
        <v>24</v>
      </c>
      <c r="J200" t="s">
        <v>35</v>
      </c>
      <c r="K200" s="1">
        <v>22410</v>
      </c>
      <c r="L200" s="1">
        <v>0</v>
      </c>
      <c r="M200" s="1">
        <v>100</v>
      </c>
      <c r="N200" s="1">
        <v>0</v>
      </c>
      <c r="O200" s="1">
        <v>22410</v>
      </c>
      <c r="P200" s="1">
        <v>22410</v>
      </c>
      <c r="Q200" s="1">
        <v>22410</v>
      </c>
      <c r="R200" s="1">
        <v>0</v>
      </c>
      <c r="S200" s="1">
        <v>0</v>
      </c>
      <c r="T200" s="1">
        <v>0</v>
      </c>
      <c r="U200" s="1">
        <v>22410</v>
      </c>
      <c r="V200" s="1">
        <v>0</v>
      </c>
      <c r="W200" s="5">
        <v>0</v>
      </c>
    </row>
    <row r="201" spans="1:23" x14ac:dyDescent="0.2">
      <c r="A201" t="s">
        <v>269</v>
      </c>
      <c r="B201" t="s">
        <v>270</v>
      </c>
      <c r="C201" t="s">
        <v>268</v>
      </c>
      <c r="E201" s="1">
        <v>9000</v>
      </c>
      <c r="F201" s="1">
        <v>0</v>
      </c>
      <c r="G201" s="1">
        <v>0</v>
      </c>
      <c r="H201" s="1">
        <v>9000</v>
      </c>
      <c r="I201" t="s">
        <v>24</v>
      </c>
      <c r="J201" t="s">
        <v>35</v>
      </c>
      <c r="K201" s="1">
        <v>9000</v>
      </c>
      <c r="L201" s="1">
        <v>0</v>
      </c>
      <c r="M201" s="1">
        <v>100</v>
      </c>
      <c r="N201" s="1">
        <v>0</v>
      </c>
      <c r="O201" s="1">
        <v>9000</v>
      </c>
      <c r="P201" s="1">
        <v>9000</v>
      </c>
      <c r="Q201" s="1">
        <v>9000</v>
      </c>
      <c r="R201" s="1">
        <v>0</v>
      </c>
      <c r="S201" s="1">
        <v>0</v>
      </c>
      <c r="T201" s="1">
        <v>0</v>
      </c>
      <c r="U201" s="1">
        <v>9000</v>
      </c>
      <c r="V201" s="1">
        <v>0</v>
      </c>
      <c r="W201" s="5">
        <v>0</v>
      </c>
    </row>
    <row r="202" spans="1:23" x14ac:dyDescent="0.2">
      <c r="A202" t="s">
        <v>271</v>
      </c>
      <c r="B202" t="s">
        <v>272</v>
      </c>
      <c r="C202" t="s">
        <v>273</v>
      </c>
      <c r="E202" s="1">
        <v>1233.4100000000001</v>
      </c>
      <c r="F202" s="1">
        <v>0</v>
      </c>
      <c r="G202" s="1">
        <v>0</v>
      </c>
      <c r="H202" s="1">
        <v>1233.4100000000001</v>
      </c>
      <c r="I202" t="s">
        <v>24</v>
      </c>
      <c r="J202" t="s">
        <v>35</v>
      </c>
      <c r="K202" s="1">
        <v>1233.4100000000001</v>
      </c>
      <c r="L202" s="1">
        <v>0</v>
      </c>
      <c r="M202" s="1">
        <v>100</v>
      </c>
      <c r="N202" s="1">
        <v>0</v>
      </c>
      <c r="O202" s="1">
        <v>1233.4100000000001</v>
      </c>
      <c r="P202" s="1">
        <v>1233.4100000000001</v>
      </c>
      <c r="Q202" s="1">
        <v>1233.4100000000001</v>
      </c>
      <c r="R202" s="1">
        <v>0</v>
      </c>
      <c r="S202" s="1">
        <v>0</v>
      </c>
      <c r="T202" s="1">
        <v>0</v>
      </c>
      <c r="U202" s="1">
        <v>1233.4100000000001</v>
      </c>
      <c r="V202" s="1">
        <v>0</v>
      </c>
      <c r="W202" s="5">
        <v>0</v>
      </c>
    </row>
    <row r="203" spans="1:23" x14ac:dyDescent="0.2">
      <c r="A203" t="s">
        <v>274</v>
      </c>
      <c r="B203" t="s">
        <v>275</v>
      </c>
      <c r="C203" t="s">
        <v>276</v>
      </c>
      <c r="E203" s="1">
        <v>11395</v>
      </c>
      <c r="F203" s="1">
        <v>0</v>
      </c>
      <c r="G203" s="1">
        <v>0</v>
      </c>
      <c r="H203" s="1">
        <v>11395</v>
      </c>
      <c r="I203" t="s">
        <v>24</v>
      </c>
      <c r="J203" t="s">
        <v>35</v>
      </c>
      <c r="K203" s="1">
        <v>11395</v>
      </c>
      <c r="L203" s="1">
        <v>0</v>
      </c>
      <c r="M203" s="1">
        <v>100</v>
      </c>
      <c r="N203" s="1">
        <v>0</v>
      </c>
      <c r="O203" s="1">
        <v>11395</v>
      </c>
      <c r="P203" s="1">
        <v>11395</v>
      </c>
      <c r="Q203" s="1">
        <v>11395</v>
      </c>
      <c r="R203" s="1">
        <v>0</v>
      </c>
      <c r="S203" s="1">
        <v>0</v>
      </c>
      <c r="T203" s="1">
        <v>0</v>
      </c>
      <c r="U203" s="1">
        <v>11395</v>
      </c>
      <c r="V203" s="1">
        <v>0</v>
      </c>
      <c r="W203" s="5">
        <v>0</v>
      </c>
    </row>
    <row r="204" spans="1:23" x14ac:dyDescent="0.2">
      <c r="A204" t="s">
        <v>277</v>
      </c>
      <c r="B204" t="s">
        <v>278</v>
      </c>
      <c r="C204" t="s">
        <v>279</v>
      </c>
      <c r="E204" s="1">
        <v>1050</v>
      </c>
      <c r="F204" s="1">
        <v>0</v>
      </c>
      <c r="G204" s="1">
        <v>0</v>
      </c>
      <c r="H204" s="1">
        <v>1050</v>
      </c>
      <c r="I204" t="s">
        <v>24</v>
      </c>
      <c r="J204" t="s">
        <v>35</v>
      </c>
      <c r="K204" s="1">
        <v>1050</v>
      </c>
      <c r="L204" s="1">
        <v>0</v>
      </c>
      <c r="M204" s="1">
        <v>100</v>
      </c>
      <c r="N204" s="1">
        <v>0</v>
      </c>
      <c r="O204" s="1">
        <v>1050</v>
      </c>
      <c r="P204" s="1">
        <v>1050</v>
      </c>
      <c r="Q204" s="1">
        <v>1050</v>
      </c>
      <c r="R204" s="1">
        <v>0</v>
      </c>
      <c r="S204" s="1">
        <v>0</v>
      </c>
      <c r="T204" s="1">
        <v>0</v>
      </c>
      <c r="U204" s="1">
        <v>1050</v>
      </c>
      <c r="V204" s="1">
        <v>0</v>
      </c>
      <c r="W204" s="5">
        <v>0</v>
      </c>
    </row>
    <row r="205" spans="1:23" x14ac:dyDescent="0.2">
      <c r="A205" t="s">
        <v>280</v>
      </c>
      <c r="B205" t="s">
        <v>281</v>
      </c>
      <c r="C205" t="s">
        <v>282</v>
      </c>
      <c r="E205" s="1">
        <v>6300</v>
      </c>
      <c r="F205" s="1">
        <v>0</v>
      </c>
      <c r="G205" s="1">
        <v>0</v>
      </c>
      <c r="H205" s="1">
        <v>6300</v>
      </c>
      <c r="I205" t="s">
        <v>24</v>
      </c>
      <c r="J205" t="s">
        <v>35</v>
      </c>
      <c r="K205" s="1">
        <v>6300</v>
      </c>
      <c r="L205" s="1">
        <v>0</v>
      </c>
      <c r="M205" s="1">
        <v>100</v>
      </c>
      <c r="N205" s="1">
        <v>0</v>
      </c>
      <c r="O205" s="1">
        <v>6300</v>
      </c>
      <c r="P205" s="1">
        <v>6300</v>
      </c>
      <c r="Q205" s="1">
        <v>6300</v>
      </c>
      <c r="R205" s="1">
        <v>0</v>
      </c>
      <c r="S205" s="1">
        <v>0</v>
      </c>
      <c r="T205" s="1">
        <v>0</v>
      </c>
      <c r="U205" s="1">
        <v>6300</v>
      </c>
      <c r="V205" s="1">
        <v>0</v>
      </c>
      <c r="W205" s="5">
        <v>0</v>
      </c>
    </row>
    <row r="206" spans="1:23" x14ac:dyDescent="0.2">
      <c r="A206" t="s">
        <v>283</v>
      </c>
      <c r="B206" t="s">
        <v>284</v>
      </c>
      <c r="C206" t="s">
        <v>285</v>
      </c>
      <c r="E206" s="1">
        <v>1089</v>
      </c>
      <c r="F206" s="1">
        <v>0</v>
      </c>
      <c r="G206" s="1">
        <v>0</v>
      </c>
      <c r="H206" s="1">
        <v>1089</v>
      </c>
      <c r="I206" t="s">
        <v>24</v>
      </c>
      <c r="J206" t="s">
        <v>35</v>
      </c>
      <c r="K206" s="1">
        <v>1089</v>
      </c>
      <c r="L206" s="1">
        <v>0</v>
      </c>
      <c r="M206" s="1">
        <v>100</v>
      </c>
      <c r="N206" s="1">
        <v>0</v>
      </c>
      <c r="O206" s="1">
        <v>1089</v>
      </c>
      <c r="P206" s="1">
        <v>1089</v>
      </c>
      <c r="Q206" s="1">
        <v>1089</v>
      </c>
      <c r="R206" s="1">
        <v>0</v>
      </c>
      <c r="S206" s="1">
        <v>0</v>
      </c>
      <c r="T206" s="1">
        <v>0</v>
      </c>
      <c r="U206" s="1">
        <v>1089</v>
      </c>
      <c r="V206" s="1">
        <v>0</v>
      </c>
      <c r="W206" s="5">
        <v>0</v>
      </c>
    </row>
    <row r="207" spans="1:23" x14ac:dyDescent="0.2">
      <c r="A207" t="s">
        <v>286</v>
      </c>
      <c r="B207" t="s">
        <v>287</v>
      </c>
      <c r="C207" t="s">
        <v>288</v>
      </c>
      <c r="E207" s="1">
        <v>3305.52</v>
      </c>
      <c r="F207" s="1">
        <v>0</v>
      </c>
      <c r="G207" s="1">
        <v>0</v>
      </c>
      <c r="H207" s="1">
        <v>3305.52</v>
      </c>
      <c r="I207" t="s">
        <v>24</v>
      </c>
      <c r="J207" t="s">
        <v>35</v>
      </c>
      <c r="K207" s="1">
        <v>3305.52</v>
      </c>
      <c r="L207" s="1">
        <v>0</v>
      </c>
      <c r="M207" s="1">
        <v>100</v>
      </c>
      <c r="N207" s="1">
        <v>0</v>
      </c>
      <c r="O207" s="1">
        <v>3305.52</v>
      </c>
      <c r="P207" s="1">
        <v>3305.52</v>
      </c>
      <c r="Q207" s="1">
        <v>3305.52</v>
      </c>
      <c r="R207" s="1">
        <v>0</v>
      </c>
      <c r="S207" s="1">
        <v>0</v>
      </c>
      <c r="T207" s="1">
        <v>0</v>
      </c>
      <c r="U207" s="1">
        <v>3305.52</v>
      </c>
      <c r="V207" s="1">
        <v>0</v>
      </c>
      <c r="W207" s="5">
        <v>0</v>
      </c>
    </row>
    <row r="208" spans="1:23" x14ac:dyDescent="0.2">
      <c r="A208" t="s">
        <v>289</v>
      </c>
      <c r="B208" t="s">
        <v>290</v>
      </c>
      <c r="C208" t="s">
        <v>291</v>
      </c>
      <c r="E208" s="1">
        <v>846.94</v>
      </c>
      <c r="F208" s="1">
        <v>0</v>
      </c>
      <c r="G208" s="1">
        <v>0</v>
      </c>
      <c r="H208" s="1">
        <v>846.94</v>
      </c>
      <c r="I208" t="s">
        <v>24</v>
      </c>
      <c r="J208" t="s">
        <v>25</v>
      </c>
      <c r="K208" s="1">
        <v>846.94</v>
      </c>
      <c r="L208" s="1">
        <v>0</v>
      </c>
      <c r="M208" s="1">
        <v>100</v>
      </c>
      <c r="N208" s="1">
        <v>0</v>
      </c>
      <c r="O208" s="1">
        <v>846.94</v>
      </c>
      <c r="P208" s="1">
        <v>846.94</v>
      </c>
      <c r="Q208" s="1">
        <v>846.94</v>
      </c>
      <c r="R208" s="1">
        <v>0</v>
      </c>
      <c r="S208" s="1">
        <v>0</v>
      </c>
      <c r="T208" s="1">
        <v>0</v>
      </c>
      <c r="U208" s="1">
        <v>846.94</v>
      </c>
      <c r="V208" s="1">
        <v>0</v>
      </c>
      <c r="W208" s="5">
        <v>0</v>
      </c>
    </row>
    <row r="209" spans="1:23" x14ac:dyDescent="0.2">
      <c r="A209" t="s">
        <v>292</v>
      </c>
      <c r="B209" t="s">
        <v>293</v>
      </c>
      <c r="C209" t="s">
        <v>294</v>
      </c>
      <c r="E209" s="1">
        <v>426.98</v>
      </c>
      <c r="F209" s="1">
        <v>0</v>
      </c>
      <c r="G209" s="1">
        <v>0</v>
      </c>
      <c r="H209" s="1">
        <v>426.98</v>
      </c>
      <c r="I209" t="s">
        <v>24</v>
      </c>
      <c r="J209" t="s">
        <v>25</v>
      </c>
      <c r="K209" s="1">
        <v>426.98</v>
      </c>
      <c r="L209" s="1">
        <v>0</v>
      </c>
      <c r="M209" s="1">
        <v>100</v>
      </c>
      <c r="N209" s="1">
        <v>0</v>
      </c>
      <c r="O209" s="1">
        <v>426.98</v>
      </c>
      <c r="P209" s="1">
        <v>426.98</v>
      </c>
      <c r="Q209" s="1">
        <v>426.98</v>
      </c>
      <c r="R209" s="1">
        <v>0</v>
      </c>
      <c r="S209" s="1">
        <v>0</v>
      </c>
      <c r="T209" s="1">
        <v>0</v>
      </c>
      <c r="U209" s="1">
        <v>426.98</v>
      </c>
      <c r="V209" s="1">
        <v>0</v>
      </c>
      <c r="W209" s="5">
        <v>0</v>
      </c>
    </row>
    <row r="210" spans="1:23" x14ac:dyDescent="0.2">
      <c r="A210" t="s">
        <v>295</v>
      </c>
      <c r="B210" t="s">
        <v>296</v>
      </c>
      <c r="C210" t="s">
        <v>297</v>
      </c>
      <c r="E210" s="1">
        <v>13950</v>
      </c>
      <c r="F210" s="1">
        <v>0</v>
      </c>
      <c r="G210" s="1">
        <v>0</v>
      </c>
      <c r="H210" s="1">
        <v>13950</v>
      </c>
      <c r="I210" t="s">
        <v>24</v>
      </c>
      <c r="J210" t="s">
        <v>238</v>
      </c>
      <c r="K210" s="1">
        <v>13950</v>
      </c>
      <c r="L210" s="1">
        <v>0</v>
      </c>
      <c r="M210" s="1">
        <v>100</v>
      </c>
      <c r="N210" s="1">
        <v>0</v>
      </c>
      <c r="O210" s="1">
        <v>13950</v>
      </c>
      <c r="P210" s="1">
        <v>13950</v>
      </c>
      <c r="Q210" s="1">
        <v>13950</v>
      </c>
      <c r="R210" s="1">
        <v>0</v>
      </c>
      <c r="S210" s="1">
        <v>0</v>
      </c>
      <c r="T210" s="1">
        <v>0</v>
      </c>
      <c r="U210" s="1">
        <v>13950</v>
      </c>
      <c r="V210" s="1">
        <v>0</v>
      </c>
      <c r="W210" s="5">
        <v>0</v>
      </c>
    </row>
    <row r="211" spans="1:23" x14ac:dyDescent="0.2">
      <c r="A211" t="s">
        <v>298</v>
      </c>
      <c r="B211" t="s">
        <v>299</v>
      </c>
      <c r="C211" t="s">
        <v>300</v>
      </c>
      <c r="E211" s="1">
        <v>4110</v>
      </c>
      <c r="F211" s="1">
        <v>0</v>
      </c>
      <c r="G211" s="1">
        <v>0</v>
      </c>
      <c r="H211" s="1">
        <v>4110</v>
      </c>
      <c r="I211" t="s">
        <v>24</v>
      </c>
      <c r="J211" t="s">
        <v>238</v>
      </c>
      <c r="K211" s="1">
        <v>4110</v>
      </c>
      <c r="L211" s="1">
        <v>0</v>
      </c>
      <c r="M211" s="1">
        <v>100</v>
      </c>
      <c r="N211" s="1">
        <v>0</v>
      </c>
      <c r="O211" s="1">
        <v>4110</v>
      </c>
      <c r="P211" s="1">
        <v>4110</v>
      </c>
      <c r="Q211" s="1">
        <v>4110</v>
      </c>
      <c r="R211" s="1">
        <v>0</v>
      </c>
      <c r="S211" s="1">
        <v>0</v>
      </c>
      <c r="T211" s="1">
        <v>0</v>
      </c>
      <c r="U211" s="1">
        <v>4110</v>
      </c>
      <c r="V211" s="1">
        <v>0</v>
      </c>
      <c r="W211" s="5">
        <v>0</v>
      </c>
    </row>
    <row r="212" spans="1:23" x14ac:dyDescent="0.2">
      <c r="A212" t="s">
        <v>301</v>
      </c>
      <c r="B212" t="s">
        <v>302</v>
      </c>
      <c r="C212" t="s">
        <v>303</v>
      </c>
      <c r="E212" s="1">
        <v>4822.5</v>
      </c>
      <c r="F212" s="1">
        <v>0</v>
      </c>
      <c r="G212" s="1">
        <v>0</v>
      </c>
      <c r="H212" s="1">
        <v>4822.5</v>
      </c>
      <c r="I212" t="s">
        <v>24</v>
      </c>
      <c r="J212" t="s">
        <v>238</v>
      </c>
      <c r="K212" s="1">
        <v>4822.5</v>
      </c>
      <c r="L212" s="1">
        <v>0</v>
      </c>
      <c r="M212" s="1">
        <v>100</v>
      </c>
      <c r="N212" s="1">
        <v>0</v>
      </c>
      <c r="O212" s="1">
        <v>4822.5</v>
      </c>
      <c r="P212" s="1">
        <v>4822.5</v>
      </c>
      <c r="Q212" s="1">
        <v>4822.5</v>
      </c>
      <c r="R212" s="1">
        <v>0</v>
      </c>
      <c r="S212" s="1">
        <v>0</v>
      </c>
      <c r="T212" s="1">
        <v>0</v>
      </c>
      <c r="U212" s="1">
        <v>4822.5</v>
      </c>
      <c r="V212" s="1">
        <v>0</v>
      </c>
      <c r="W212" s="5">
        <v>0</v>
      </c>
    </row>
    <row r="213" spans="1:23" x14ac:dyDescent="0.2">
      <c r="A213" t="s">
        <v>304</v>
      </c>
      <c r="B213" t="s">
        <v>305</v>
      </c>
      <c r="C213" t="s">
        <v>306</v>
      </c>
      <c r="E213" s="1">
        <v>282500</v>
      </c>
      <c r="F213" s="1">
        <v>0</v>
      </c>
      <c r="G213" s="1">
        <v>0</v>
      </c>
      <c r="H213" s="1">
        <v>282500</v>
      </c>
      <c r="I213" t="s">
        <v>24</v>
      </c>
      <c r="J213" t="s">
        <v>35</v>
      </c>
      <c r="K213" s="1">
        <v>282500</v>
      </c>
      <c r="L213" s="1">
        <v>0</v>
      </c>
      <c r="M213" s="1">
        <v>100</v>
      </c>
      <c r="N213" s="1">
        <v>0</v>
      </c>
      <c r="O213" s="1">
        <v>282500</v>
      </c>
      <c r="P213" s="1">
        <v>282500</v>
      </c>
      <c r="Q213" s="1">
        <v>282500</v>
      </c>
      <c r="R213" s="1">
        <v>0</v>
      </c>
      <c r="S213" s="1">
        <v>0</v>
      </c>
      <c r="T213" s="1">
        <v>0</v>
      </c>
      <c r="U213" s="1">
        <v>282500</v>
      </c>
      <c r="V213" s="1">
        <v>0</v>
      </c>
      <c r="W213" s="5">
        <v>0</v>
      </c>
    </row>
    <row r="214" spans="1:23" x14ac:dyDescent="0.2">
      <c r="A214" t="s">
        <v>307</v>
      </c>
      <c r="B214" t="s">
        <v>308</v>
      </c>
      <c r="C214" t="s">
        <v>309</v>
      </c>
      <c r="E214" s="1">
        <v>3389.92</v>
      </c>
      <c r="F214" s="1">
        <v>0</v>
      </c>
      <c r="G214" s="1">
        <v>0</v>
      </c>
      <c r="H214" s="1">
        <v>3389.92</v>
      </c>
      <c r="I214" t="s">
        <v>24</v>
      </c>
      <c r="J214" t="s">
        <v>35</v>
      </c>
      <c r="K214" s="1">
        <v>3389.92</v>
      </c>
      <c r="L214" s="1">
        <v>0</v>
      </c>
      <c r="M214" s="1">
        <v>100</v>
      </c>
      <c r="N214" s="1">
        <v>0</v>
      </c>
      <c r="O214" s="1">
        <v>3389.92</v>
      </c>
      <c r="P214" s="1">
        <v>3389.92</v>
      </c>
      <c r="Q214" s="1">
        <v>3389.92</v>
      </c>
      <c r="R214" s="1">
        <v>0</v>
      </c>
      <c r="S214" s="1">
        <v>0</v>
      </c>
      <c r="T214" s="1">
        <v>0</v>
      </c>
      <c r="U214" s="1">
        <v>3389.92</v>
      </c>
      <c r="V214" s="1">
        <v>0</v>
      </c>
      <c r="W214" s="5">
        <v>0</v>
      </c>
    </row>
    <row r="215" spans="1:23" x14ac:dyDescent="0.2">
      <c r="A215" t="s">
        <v>310</v>
      </c>
      <c r="B215" t="s">
        <v>311</v>
      </c>
      <c r="C215" t="s">
        <v>312</v>
      </c>
      <c r="E215" s="1">
        <v>1041.22</v>
      </c>
      <c r="F215" s="1">
        <v>0</v>
      </c>
      <c r="G215" s="1">
        <v>0</v>
      </c>
      <c r="H215" s="1">
        <v>1041.22</v>
      </c>
      <c r="I215" t="s">
        <v>24</v>
      </c>
      <c r="J215" t="s">
        <v>35</v>
      </c>
      <c r="K215" s="1">
        <v>1041.22</v>
      </c>
      <c r="L215" s="1">
        <v>0</v>
      </c>
      <c r="M215" s="1">
        <v>100</v>
      </c>
      <c r="N215" s="1">
        <v>0</v>
      </c>
      <c r="O215" s="1">
        <v>1041.22</v>
      </c>
      <c r="P215" s="1">
        <v>1041.22</v>
      </c>
      <c r="Q215" s="1">
        <v>1041.22</v>
      </c>
      <c r="R215" s="1">
        <v>0</v>
      </c>
      <c r="S215" s="1">
        <v>0</v>
      </c>
      <c r="T215" s="1">
        <v>0</v>
      </c>
      <c r="U215" s="1">
        <v>1041.22</v>
      </c>
      <c r="V215" s="1">
        <v>0</v>
      </c>
      <c r="W215" s="5">
        <v>0</v>
      </c>
    </row>
    <row r="216" spans="1:23" x14ac:dyDescent="0.2">
      <c r="A216" t="s">
        <v>313</v>
      </c>
      <c r="B216" t="s">
        <v>314</v>
      </c>
      <c r="C216" t="s">
        <v>315</v>
      </c>
      <c r="E216" s="1">
        <v>6386.12</v>
      </c>
      <c r="F216" s="1">
        <v>0</v>
      </c>
      <c r="G216" s="1">
        <v>0</v>
      </c>
      <c r="H216" s="1">
        <v>6386.12</v>
      </c>
      <c r="I216" t="s">
        <v>24</v>
      </c>
      <c r="J216" t="s">
        <v>35</v>
      </c>
      <c r="K216" s="1">
        <v>6386.12</v>
      </c>
      <c r="L216" s="1">
        <v>0</v>
      </c>
      <c r="M216" s="1">
        <v>100</v>
      </c>
      <c r="N216" s="1">
        <v>0</v>
      </c>
      <c r="O216" s="1">
        <v>6386.12</v>
      </c>
      <c r="P216" s="1">
        <v>6386.12</v>
      </c>
      <c r="Q216" s="1">
        <v>6386.12</v>
      </c>
      <c r="R216" s="1">
        <v>0</v>
      </c>
      <c r="S216" s="1">
        <v>0</v>
      </c>
      <c r="T216" s="1">
        <v>0</v>
      </c>
      <c r="U216" s="1">
        <v>6386.12</v>
      </c>
      <c r="V216" s="1">
        <v>0</v>
      </c>
      <c r="W216" s="5">
        <v>0</v>
      </c>
    </row>
    <row r="217" spans="1:23" x14ac:dyDescent="0.2">
      <c r="A217" t="s">
        <v>316</v>
      </c>
      <c r="B217" t="s">
        <v>317</v>
      </c>
      <c r="C217" t="s">
        <v>318</v>
      </c>
      <c r="E217" s="1">
        <v>135000</v>
      </c>
      <c r="F217" s="1">
        <v>0</v>
      </c>
      <c r="G217" s="1">
        <v>0</v>
      </c>
      <c r="H217" s="1">
        <v>135000</v>
      </c>
      <c r="I217" t="s">
        <v>24</v>
      </c>
      <c r="J217" t="s">
        <v>35</v>
      </c>
      <c r="K217" s="1">
        <v>135000</v>
      </c>
      <c r="L217" s="1">
        <v>0</v>
      </c>
      <c r="M217" s="1">
        <v>100</v>
      </c>
      <c r="N217" s="1">
        <v>0</v>
      </c>
      <c r="O217" s="1">
        <v>135000</v>
      </c>
      <c r="P217" s="1">
        <v>135000</v>
      </c>
      <c r="Q217" s="1">
        <v>135000</v>
      </c>
      <c r="R217" s="1">
        <v>0</v>
      </c>
      <c r="S217" s="1">
        <v>0</v>
      </c>
      <c r="T217" s="1">
        <v>0</v>
      </c>
      <c r="U217" s="1">
        <v>135000</v>
      </c>
      <c r="V217" s="1">
        <v>0</v>
      </c>
      <c r="W217" s="5">
        <v>0</v>
      </c>
    </row>
    <row r="218" spans="1:23" x14ac:dyDescent="0.2">
      <c r="A218" t="s">
        <v>319</v>
      </c>
      <c r="B218" t="s">
        <v>320</v>
      </c>
      <c r="C218" t="s">
        <v>321</v>
      </c>
      <c r="E218" s="1">
        <v>3100</v>
      </c>
      <c r="F218" s="1">
        <v>0</v>
      </c>
      <c r="G218" s="1">
        <v>0</v>
      </c>
      <c r="H218" s="1">
        <v>3100</v>
      </c>
      <c r="I218" t="s">
        <v>24</v>
      </c>
      <c r="J218" t="s">
        <v>35</v>
      </c>
      <c r="K218" s="1">
        <v>3100</v>
      </c>
      <c r="L218" s="1">
        <v>0</v>
      </c>
      <c r="M218" s="1">
        <v>100</v>
      </c>
      <c r="N218" s="1">
        <v>0</v>
      </c>
      <c r="O218" s="1">
        <v>3100</v>
      </c>
      <c r="P218" s="1">
        <v>3100</v>
      </c>
      <c r="Q218" s="1">
        <v>3100</v>
      </c>
      <c r="R218" s="1">
        <v>0</v>
      </c>
      <c r="S218" s="1">
        <v>0</v>
      </c>
      <c r="T218" s="1">
        <v>0</v>
      </c>
      <c r="U218" s="1">
        <v>3100</v>
      </c>
      <c r="V218" s="1">
        <v>0</v>
      </c>
      <c r="W218" s="5">
        <v>0</v>
      </c>
    </row>
    <row r="219" spans="1:23" x14ac:dyDescent="0.2">
      <c r="A219" t="s">
        <v>322</v>
      </c>
      <c r="B219" t="s">
        <v>323</v>
      </c>
      <c r="C219" t="s">
        <v>324</v>
      </c>
      <c r="E219" s="1">
        <v>8402.16</v>
      </c>
      <c r="F219" s="1">
        <v>0</v>
      </c>
      <c r="G219" s="1">
        <v>0</v>
      </c>
      <c r="H219" s="1">
        <v>8402.16</v>
      </c>
      <c r="I219" t="s">
        <v>24</v>
      </c>
      <c r="J219" t="s">
        <v>35</v>
      </c>
      <c r="K219" s="1">
        <v>8402.16</v>
      </c>
      <c r="L219" s="1">
        <v>0</v>
      </c>
      <c r="M219" s="1">
        <v>100</v>
      </c>
      <c r="N219" s="1">
        <v>0</v>
      </c>
      <c r="O219" s="1">
        <v>8402.16</v>
      </c>
      <c r="P219" s="1">
        <v>8402.16</v>
      </c>
      <c r="Q219" s="1">
        <v>8402.16</v>
      </c>
      <c r="R219" s="1">
        <v>0</v>
      </c>
      <c r="S219" s="1">
        <v>0</v>
      </c>
      <c r="T219" s="1">
        <v>0</v>
      </c>
      <c r="U219" s="1">
        <v>8402.16</v>
      </c>
      <c r="V219" s="1">
        <v>0</v>
      </c>
      <c r="W219" s="5">
        <v>0</v>
      </c>
    </row>
    <row r="220" spans="1:23" x14ac:dyDescent="0.2">
      <c r="A220" t="s">
        <v>325</v>
      </c>
      <c r="B220" t="s">
        <v>326</v>
      </c>
      <c r="C220" t="s">
        <v>327</v>
      </c>
      <c r="E220" s="1">
        <v>6200</v>
      </c>
      <c r="F220" s="1">
        <v>0</v>
      </c>
      <c r="G220" s="1">
        <v>0</v>
      </c>
      <c r="H220" s="1">
        <v>6200</v>
      </c>
      <c r="I220" t="s">
        <v>24</v>
      </c>
      <c r="J220" t="s">
        <v>35</v>
      </c>
      <c r="K220" s="1">
        <v>6200</v>
      </c>
      <c r="L220" s="1">
        <v>0</v>
      </c>
      <c r="M220" s="1">
        <v>100</v>
      </c>
      <c r="N220" s="1">
        <v>0</v>
      </c>
      <c r="O220" s="1">
        <v>6200</v>
      </c>
      <c r="P220" s="1">
        <v>6200</v>
      </c>
      <c r="Q220" s="1">
        <v>6200</v>
      </c>
      <c r="R220" s="1">
        <v>0</v>
      </c>
      <c r="S220" s="1">
        <v>0</v>
      </c>
      <c r="T220" s="1">
        <v>0</v>
      </c>
      <c r="U220" s="1">
        <v>6200</v>
      </c>
      <c r="V220" s="1">
        <v>0</v>
      </c>
      <c r="W220" s="5">
        <v>0</v>
      </c>
    </row>
    <row r="221" spans="1:23" x14ac:dyDescent="0.2">
      <c r="A221" t="s">
        <v>328</v>
      </c>
      <c r="B221" t="s">
        <v>329</v>
      </c>
      <c r="C221" t="s">
        <v>330</v>
      </c>
      <c r="E221" s="1">
        <v>7625.22</v>
      </c>
      <c r="F221" s="1">
        <v>0</v>
      </c>
      <c r="G221" s="1">
        <v>0</v>
      </c>
      <c r="H221" s="1">
        <v>7625.22</v>
      </c>
      <c r="I221" t="s">
        <v>24</v>
      </c>
      <c r="J221" t="s">
        <v>35</v>
      </c>
      <c r="K221" s="1">
        <v>7625.22</v>
      </c>
      <c r="L221" s="1">
        <v>0</v>
      </c>
      <c r="M221" s="1">
        <v>100</v>
      </c>
      <c r="N221" s="1">
        <v>0</v>
      </c>
      <c r="O221" s="1">
        <v>7625.22</v>
      </c>
      <c r="P221" s="1">
        <v>7625.22</v>
      </c>
      <c r="Q221" s="1">
        <v>7625.22</v>
      </c>
      <c r="R221" s="1">
        <v>0</v>
      </c>
      <c r="S221" s="1">
        <v>0</v>
      </c>
      <c r="T221" s="1">
        <v>0</v>
      </c>
      <c r="U221" s="1">
        <v>7625.22</v>
      </c>
      <c r="V221" s="1">
        <v>0</v>
      </c>
      <c r="W221" s="5">
        <v>0</v>
      </c>
    </row>
    <row r="222" spans="1:23" x14ac:dyDescent="0.2">
      <c r="A222" t="s">
        <v>331</v>
      </c>
      <c r="B222" t="s">
        <v>332</v>
      </c>
      <c r="C222" t="s">
        <v>333</v>
      </c>
      <c r="E222" s="1">
        <v>1751.88</v>
      </c>
      <c r="F222" s="1">
        <v>0</v>
      </c>
      <c r="G222" s="1">
        <v>0</v>
      </c>
      <c r="H222" s="1">
        <v>1751.88</v>
      </c>
      <c r="I222" t="s">
        <v>24</v>
      </c>
      <c r="J222" t="s">
        <v>25</v>
      </c>
      <c r="K222" s="1">
        <v>1751.88</v>
      </c>
      <c r="L222" s="1">
        <v>0</v>
      </c>
      <c r="M222" s="1">
        <v>100</v>
      </c>
      <c r="N222" s="1">
        <v>0</v>
      </c>
      <c r="O222" s="1">
        <v>1751.88</v>
      </c>
      <c r="P222" s="1">
        <v>1751.88</v>
      </c>
      <c r="Q222" s="1">
        <v>1751.88</v>
      </c>
      <c r="R222" s="1">
        <v>0</v>
      </c>
      <c r="S222" s="1">
        <v>0</v>
      </c>
      <c r="T222" s="1">
        <v>0</v>
      </c>
      <c r="U222" s="1">
        <v>1751.88</v>
      </c>
      <c r="V222" s="1">
        <v>0</v>
      </c>
      <c r="W222" s="5">
        <v>0</v>
      </c>
    </row>
    <row r="223" spans="1:23" x14ac:dyDescent="0.2">
      <c r="A223" t="s">
        <v>334</v>
      </c>
      <c r="B223" t="s">
        <v>335</v>
      </c>
      <c r="C223" t="s">
        <v>333</v>
      </c>
      <c r="E223" s="1">
        <v>1751.88</v>
      </c>
      <c r="F223" s="1">
        <v>0</v>
      </c>
      <c r="G223" s="1">
        <v>0</v>
      </c>
      <c r="H223" s="1">
        <v>1751.88</v>
      </c>
      <c r="I223" t="s">
        <v>24</v>
      </c>
      <c r="J223" t="s">
        <v>25</v>
      </c>
      <c r="K223" s="1">
        <v>1751.88</v>
      </c>
      <c r="L223" s="1">
        <v>0</v>
      </c>
      <c r="M223" s="1">
        <v>100</v>
      </c>
      <c r="N223" s="1">
        <v>0</v>
      </c>
      <c r="O223" s="1">
        <v>1751.88</v>
      </c>
      <c r="P223" s="1">
        <v>1751.88</v>
      </c>
      <c r="Q223" s="1">
        <v>1751.88</v>
      </c>
      <c r="R223" s="1">
        <v>0</v>
      </c>
      <c r="S223" s="1">
        <v>0</v>
      </c>
      <c r="T223" s="1">
        <v>0</v>
      </c>
      <c r="U223" s="1">
        <v>1751.88</v>
      </c>
      <c r="V223" s="1">
        <v>0</v>
      </c>
      <c r="W223" s="5">
        <v>0</v>
      </c>
    </row>
    <row r="224" spans="1:23" x14ac:dyDescent="0.2">
      <c r="A224" t="s">
        <v>336</v>
      </c>
      <c r="B224" t="s">
        <v>337</v>
      </c>
      <c r="C224" t="s">
        <v>338</v>
      </c>
      <c r="E224" s="1">
        <v>2526.41</v>
      </c>
      <c r="F224" s="1">
        <v>0</v>
      </c>
      <c r="G224" s="1">
        <v>0</v>
      </c>
      <c r="H224" s="1">
        <v>2526.41</v>
      </c>
      <c r="I224" t="s">
        <v>24</v>
      </c>
      <c r="J224" t="s">
        <v>25</v>
      </c>
      <c r="K224" s="1">
        <v>2526.41</v>
      </c>
      <c r="L224" s="1">
        <v>0</v>
      </c>
      <c r="M224" s="1">
        <v>100</v>
      </c>
      <c r="N224" s="1">
        <v>0</v>
      </c>
      <c r="O224" s="1">
        <v>2526.41</v>
      </c>
      <c r="P224" s="1">
        <v>2526.41</v>
      </c>
      <c r="Q224" s="1">
        <v>2526.41</v>
      </c>
      <c r="R224" s="1">
        <v>0</v>
      </c>
      <c r="S224" s="1">
        <v>0</v>
      </c>
      <c r="T224" s="1">
        <v>0</v>
      </c>
      <c r="U224" s="1">
        <v>2526.41</v>
      </c>
      <c r="V224" s="1">
        <v>0</v>
      </c>
      <c r="W224" s="5">
        <v>0</v>
      </c>
    </row>
    <row r="225" spans="1:23" x14ac:dyDescent="0.2">
      <c r="A225" t="s">
        <v>339</v>
      </c>
      <c r="B225" t="s">
        <v>340</v>
      </c>
      <c r="C225" t="s">
        <v>321</v>
      </c>
      <c r="E225" s="1">
        <v>75932.600000000006</v>
      </c>
      <c r="F225" s="1">
        <v>0</v>
      </c>
      <c r="G225" s="1">
        <v>0</v>
      </c>
      <c r="H225" s="1">
        <v>75932.600000000006</v>
      </c>
      <c r="I225" t="s">
        <v>24</v>
      </c>
      <c r="J225" t="s">
        <v>238</v>
      </c>
      <c r="K225" s="1">
        <v>75932.600000000006</v>
      </c>
      <c r="L225" s="1">
        <v>0</v>
      </c>
      <c r="M225" s="1">
        <v>100</v>
      </c>
      <c r="N225" s="1">
        <v>0</v>
      </c>
      <c r="O225" s="1">
        <v>75932.600000000006</v>
      </c>
      <c r="P225" s="1">
        <v>75932.600000000006</v>
      </c>
      <c r="Q225" s="1">
        <v>75932.600000000006</v>
      </c>
      <c r="R225" s="1">
        <v>0</v>
      </c>
      <c r="S225" s="1">
        <v>0</v>
      </c>
      <c r="T225" s="1">
        <v>0</v>
      </c>
      <c r="U225" s="1">
        <v>75932.600000000006</v>
      </c>
      <c r="V225" s="1">
        <v>0</v>
      </c>
      <c r="W225" s="5">
        <v>0</v>
      </c>
    </row>
    <row r="226" spans="1:23" x14ac:dyDescent="0.2">
      <c r="A226" t="s">
        <v>341</v>
      </c>
      <c r="B226" t="s">
        <v>342</v>
      </c>
      <c r="C226" t="s">
        <v>343</v>
      </c>
      <c r="E226" s="1">
        <v>5482.8</v>
      </c>
      <c r="F226" s="1">
        <v>0</v>
      </c>
      <c r="G226" s="1">
        <v>0</v>
      </c>
      <c r="H226" s="1">
        <v>5482.8</v>
      </c>
      <c r="I226" t="s">
        <v>24</v>
      </c>
      <c r="J226" t="s">
        <v>238</v>
      </c>
      <c r="K226" s="1">
        <v>5482.8</v>
      </c>
      <c r="L226" s="1">
        <v>0</v>
      </c>
      <c r="M226" s="1">
        <v>100</v>
      </c>
      <c r="N226" s="1">
        <v>0</v>
      </c>
      <c r="O226" s="1">
        <v>5482.8</v>
      </c>
      <c r="P226" s="1">
        <v>5482.8</v>
      </c>
      <c r="Q226" s="1">
        <v>5482.8</v>
      </c>
      <c r="R226" s="1">
        <v>0</v>
      </c>
      <c r="S226" s="1">
        <v>0</v>
      </c>
      <c r="T226" s="1">
        <v>0</v>
      </c>
      <c r="U226" s="1">
        <v>5482.8</v>
      </c>
      <c r="V226" s="1">
        <v>0</v>
      </c>
      <c r="W226" s="5">
        <v>0</v>
      </c>
    </row>
    <row r="227" spans="1:23" x14ac:dyDescent="0.2">
      <c r="A227" t="s">
        <v>344</v>
      </c>
      <c r="B227" t="s">
        <v>345</v>
      </c>
      <c r="C227" t="s">
        <v>346</v>
      </c>
      <c r="E227" s="1">
        <v>5004.75</v>
      </c>
      <c r="F227" s="1">
        <v>0</v>
      </c>
      <c r="G227" s="1">
        <v>0</v>
      </c>
      <c r="H227" s="1">
        <v>5004.75</v>
      </c>
      <c r="I227" t="s">
        <v>24</v>
      </c>
      <c r="J227" t="s">
        <v>25</v>
      </c>
      <c r="K227" s="1">
        <v>5004.75</v>
      </c>
      <c r="L227" s="1">
        <v>0</v>
      </c>
      <c r="M227" s="1">
        <v>100</v>
      </c>
      <c r="N227" s="1">
        <v>0</v>
      </c>
      <c r="O227" s="1">
        <v>5004.75</v>
      </c>
      <c r="P227" s="1">
        <v>5004.75</v>
      </c>
      <c r="Q227" s="1">
        <v>5004.75</v>
      </c>
      <c r="R227" s="1">
        <v>0</v>
      </c>
      <c r="S227" s="1">
        <v>0</v>
      </c>
      <c r="T227" s="1">
        <v>0</v>
      </c>
      <c r="U227" s="1">
        <v>5004.75</v>
      </c>
      <c r="V227" s="1">
        <v>0</v>
      </c>
      <c r="W227" s="5">
        <v>0</v>
      </c>
    </row>
    <row r="228" spans="1:23" x14ac:dyDescent="0.2">
      <c r="A228" t="s">
        <v>347</v>
      </c>
      <c r="B228" t="s">
        <v>348</v>
      </c>
      <c r="C228" t="s">
        <v>349</v>
      </c>
      <c r="E228" s="1">
        <v>1579.1000000000001</v>
      </c>
      <c r="F228" s="1">
        <v>0</v>
      </c>
      <c r="G228" s="1">
        <v>0</v>
      </c>
      <c r="H228" s="1">
        <v>1579.1000000000001</v>
      </c>
      <c r="I228" t="s">
        <v>24</v>
      </c>
      <c r="J228" t="s">
        <v>25</v>
      </c>
      <c r="K228" s="1">
        <v>1579.1000000000001</v>
      </c>
      <c r="L228" s="1">
        <v>0</v>
      </c>
      <c r="M228" s="1">
        <v>100</v>
      </c>
      <c r="N228" s="1">
        <v>0</v>
      </c>
      <c r="O228" s="1">
        <v>1579.1000000000001</v>
      </c>
      <c r="P228" s="1">
        <v>1579.1000000000001</v>
      </c>
      <c r="Q228" s="1">
        <v>1579.1000000000001</v>
      </c>
      <c r="R228" s="1">
        <v>0</v>
      </c>
      <c r="S228" s="1">
        <v>0</v>
      </c>
      <c r="T228" s="1">
        <v>0</v>
      </c>
      <c r="U228" s="1">
        <v>1579.1000000000001</v>
      </c>
      <c r="V228" s="1">
        <v>0</v>
      </c>
      <c r="W228" s="5">
        <v>0</v>
      </c>
    </row>
    <row r="229" spans="1:23" x14ac:dyDescent="0.2">
      <c r="A229" t="s">
        <v>350</v>
      </c>
      <c r="B229" t="s">
        <v>351</v>
      </c>
      <c r="C229" t="s">
        <v>330</v>
      </c>
      <c r="E229" s="1">
        <v>2955</v>
      </c>
      <c r="F229" s="1">
        <v>0</v>
      </c>
      <c r="G229" s="1">
        <v>0</v>
      </c>
      <c r="H229" s="1">
        <v>2955</v>
      </c>
      <c r="I229" t="s">
        <v>24</v>
      </c>
      <c r="J229" t="s">
        <v>35</v>
      </c>
      <c r="K229" s="1">
        <v>2955</v>
      </c>
      <c r="L229" s="1">
        <v>0</v>
      </c>
      <c r="M229" s="1">
        <v>100</v>
      </c>
      <c r="N229" s="1">
        <v>0</v>
      </c>
      <c r="O229" s="1">
        <v>2955</v>
      </c>
      <c r="P229" s="1">
        <v>2955</v>
      </c>
      <c r="Q229" s="1">
        <v>2955</v>
      </c>
      <c r="R229" s="1">
        <v>0</v>
      </c>
      <c r="S229" s="1">
        <v>0</v>
      </c>
      <c r="T229" s="1">
        <v>0</v>
      </c>
      <c r="U229" s="1">
        <v>2955</v>
      </c>
      <c r="V229" s="1">
        <v>0</v>
      </c>
      <c r="W229" s="5">
        <v>0</v>
      </c>
    </row>
    <row r="230" spans="1:23" x14ac:dyDescent="0.2">
      <c r="A230" t="s">
        <v>352</v>
      </c>
      <c r="B230" t="s">
        <v>353</v>
      </c>
      <c r="C230" t="s">
        <v>354</v>
      </c>
      <c r="E230" s="1">
        <v>1618</v>
      </c>
      <c r="F230" s="1">
        <v>0</v>
      </c>
      <c r="G230" s="1">
        <v>0</v>
      </c>
      <c r="H230" s="1">
        <v>1618</v>
      </c>
      <c r="I230" t="s">
        <v>24</v>
      </c>
      <c r="J230" t="s">
        <v>35</v>
      </c>
      <c r="K230" s="1">
        <v>1618</v>
      </c>
      <c r="L230" s="1">
        <v>0</v>
      </c>
      <c r="M230" s="1">
        <v>100</v>
      </c>
      <c r="N230" s="1">
        <v>0</v>
      </c>
      <c r="O230" s="1">
        <v>1618</v>
      </c>
      <c r="P230" s="1">
        <v>1618</v>
      </c>
      <c r="Q230" s="1">
        <v>1618</v>
      </c>
      <c r="R230" s="1">
        <v>0</v>
      </c>
      <c r="S230" s="1">
        <v>0</v>
      </c>
      <c r="T230" s="1">
        <v>0</v>
      </c>
      <c r="U230" s="1">
        <v>1618</v>
      </c>
      <c r="V230" s="1">
        <v>0</v>
      </c>
      <c r="W230" s="5">
        <v>0</v>
      </c>
    </row>
    <row r="231" spans="1:23" x14ac:dyDescent="0.2">
      <c r="A231" t="s">
        <v>355</v>
      </c>
      <c r="B231" t="s">
        <v>356</v>
      </c>
      <c r="C231" t="s">
        <v>357</v>
      </c>
      <c r="E231" s="1">
        <v>14341.64</v>
      </c>
      <c r="F231" s="1">
        <v>0</v>
      </c>
      <c r="G231" s="1">
        <v>0</v>
      </c>
      <c r="H231" s="1">
        <v>14341.64</v>
      </c>
      <c r="I231" t="s">
        <v>24</v>
      </c>
      <c r="J231" t="s">
        <v>105</v>
      </c>
      <c r="K231" s="1">
        <v>14341.64</v>
      </c>
      <c r="L231" s="1">
        <v>0</v>
      </c>
      <c r="M231" s="1">
        <v>100</v>
      </c>
      <c r="N231" s="1">
        <v>0</v>
      </c>
      <c r="O231" s="1">
        <v>13744.03</v>
      </c>
      <c r="P231" s="1">
        <v>14341.64</v>
      </c>
      <c r="Q231" s="1">
        <v>13744.03</v>
      </c>
      <c r="R231" s="1">
        <v>597.61</v>
      </c>
      <c r="S231" s="1">
        <v>0</v>
      </c>
      <c r="T231" s="1">
        <v>0</v>
      </c>
      <c r="U231" s="1">
        <v>14341.64</v>
      </c>
      <c r="V231" s="1">
        <v>0</v>
      </c>
      <c r="W231" s="5">
        <v>980</v>
      </c>
    </row>
    <row r="232" spans="1:23" x14ac:dyDescent="0.2">
      <c r="A232" t="s">
        <v>358</v>
      </c>
      <c r="B232" t="s">
        <v>359</v>
      </c>
      <c r="C232" t="s">
        <v>360</v>
      </c>
      <c r="E232" s="1">
        <v>12084</v>
      </c>
      <c r="F232" s="1">
        <v>0</v>
      </c>
      <c r="G232" s="1">
        <v>0</v>
      </c>
      <c r="H232" s="1">
        <v>12084</v>
      </c>
      <c r="I232" t="s">
        <v>24</v>
      </c>
      <c r="J232" t="s">
        <v>35</v>
      </c>
      <c r="K232" s="1">
        <v>12084</v>
      </c>
      <c r="L232" s="1">
        <v>0</v>
      </c>
      <c r="M232" s="1">
        <v>100</v>
      </c>
      <c r="N232" s="1">
        <v>0</v>
      </c>
      <c r="O232" s="1">
        <v>12084</v>
      </c>
      <c r="P232" s="1">
        <v>12084</v>
      </c>
      <c r="Q232" s="1">
        <v>12084</v>
      </c>
      <c r="R232" s="1">
        <v>0</v>
      </c>
      <c r="S232" s="1">
        <v>0</v>
      </c>
      <c r="T232" s="1">
        <v>0</v>
      </c>
      <c r="U232" s="1">
        <v>12084</v>
      </c>
      <c r="V232" s="1">
        <v>0</v>
      </c>
      <c r="W232" s="5">
        <v>0</v>
      </c>
    </row>
    <row r="233" spans="1:23" x14ac:dyDescent="0.2">
      <c r="A233" t="s">
        <v>361</v>
      </c>
      <c r="B233" t="s">
        <v>362</v>
      </c>
      <c r="C233" t="s">
        <v>363</v>
      </c>
      <c r="E233" s="1">
        <v>2940</v>
      </c>
      <c r="F233" s="1">
        <v>0</v>
      </c>
      <c r="G233" s="1">
        <v>0</v>
      </c>
      <c r="H233" s="1">
        <v>2940</v>
      </c>
      <c r="I233" t="s">
        <v>24</v>
      </c>
      <c r="J233" t="s">
        <v>35</v>
      </c>
      <c r="K233" s="1">
        <v>2940</v>
      </c>
      <c r="L233" s="1">
        <v>0</v>
      </c>
      <c r="M233" s="1">
        <v>100</v>
      </c>
      <c r="N233" s="1">
        <v>0</v>
      </c>
      <c r="O233" s="1">
        <v>2940</v>
      </c>
      <c r="P233" s="1">
        <v>2940</v>
      </c>
      <c r="Q233" s="1">
        <v>2940</v>
      </c>
      <c r="R233" s="1">
        <v>0</v>
      </c>
      <c r="S233" s="1">
        <v>0</v>
      </c>
      <c r="T233" s="1">
        <v>0</v>
      </c>
      <c r="U233" s="1">
        <v>2940</v>
      </c>
      <c r="V233" s="1">
        <v>0</v>
      </c>
      <c r="W233" s="5">
        <v>0</v>
      </c>
    </row>
    <row r="234" spans="1:23" x14ac:dyDescent="0.2">
      <c r="A234" t="s">
        <v>364</v>
      </c>
      <c r="B234" t="s">
        <v>365</v>
      </c>
      <c r="C234" t="s">
        <v>366</v>
      </c>
      <c r="E234" s="1">
        <v>3280.09</v>
      </c>
      <c r="F234" s="1">
        <v>0</v>
      </c>
      <c r="G234" s="1">
        <v>0</v>
      </c>
      <c r="H234" s="1">
        <v>3280.09</v>
      </c>
      <c r="I234" t="s">
        <v>24</v>
      </c>
      <c r="J234" t="s">
        <v>25</v>
      </c>
      <c r="K234" s="1">
        <v>3280.09</v>
      </c>
      <c r="L234" s="1">
        <v>0</v>
      </c>
      <c r="M234" s="1">
        <v>100</v>
      </c>
      <c r="N234" s="1">
        <v>0</v>
      </c>
      <c r="O234" s="1">
        <v>3280.09</v>
      </c>
      <c r="P234" s="1">
        <v>3280.09</v>
      </c>
      <c r="Q234" s="1">
        <v>3280.09</v>
      </c>
      <c r="R234" s="1">
        <v>0</v>
      </c>
      <c r="S234" s="1">
        <v>0</v>
      </c>
      <c r="T234" s="1">
        <v>0</v>
      </c>
      <c r="U234" s="1">
        <v>3280.09</v>
      </c>
      <c r="V234" s="1">
        <v>0</v>
      </c>
      <c r="W234" s="5">
        <v>0</v>
      </c>
    </row>
    <row r="235" spans="1:23" x14ac:dyDescent="0.2">
      <c r="A235" t="s">
        <v>367</v>
      </c>
      <c r="B235" t="s">
        <v>368</v>
      </c>
      <c r="C235" t="s">
        <v>369</v>
      </c>
      <c r="E235" s="1">
        <v>1911.83</v>
      </c>
      <c r="F235" s="1">
        <v>0</v>
      </c>
      <c r="G235" s="1">
        <v>0</v>
      </c>
      <c r="H235" s="1">
        <v>1911.83</v>
      </c>
      <c r="I235" t="s">
        <v>24</v>
      </c>
      <c r="J235" t="s">
        <v>25</v>
      </c>
      <c r="K235" s="1">
        <v>1911.83</v>
      </c>
      <c r="L235" s="1">
        <v>0</v>
      </c>
      <c r="M235" s="1">
        <v>100</v>
      </c>
      <c r="N235" s="1">
        <v>0</v>
      </c>
      <c r="O235" s="1">
        <v>1911.83</v>
      </c>
      <c r="P235" s="1">
        <v>1911.83</v>
      </c>
      <c r="Q235" s="1">
        <v>1911.83</v>
      </c>
      <c r="R235" s="1">
        <v>0</v>
      </c>
      <c r="S235" s="1">
        <v>0</v>
      </c>
      <c r="T235" s="1">
        <v>0</v>
      </c>
      <c r="U235" s="1">
        <v>1911.83</v>
      </c>
      <c r="V235" s="1">
        <v>0</v>
      </c>
      <c r="W235" s="5">
        <v>0</v>
      </c>
    </row>
    <row r="236" spans="1:23" x14ac:dyDescent="0.2">
      <c r="A236" t="s">
        <v>370</v>
      </c>
      <c r="B236" t="s">
        <v>371</v>
      </c>
      <c r="C236" t="s">
        <v>372</v>
      </c>
      <c r="E236" s="1">
        <v>2027.13</v>
      </c>
      <c r="F236" s="1">
        <v>0</v>
      </c>
      <c r="G236" s="1">
        <v>0</v>
      </c>
      <c r="H236" s="1">
        <v>2027.13</v>
      </c>
      <c r="I236" t="s">
        <v>24</v>
      </c>
      <c r="J236" t="s">
        <v>25</v>
      </c>
      <c r="K236" s="1">
        <v>2027.13</v>
      </c>
      <c r="L236" s="1">
        <v>0</v>
      </c>
      <c r="M236" s="1">
        <v>100</v>
      </c>
      <c r="N236" s="1">
        <v>0</v>
      </c>
      <c r="O236" s="1">
        <v>2027.13</v>
      </c>
      <c r="P236" s="1">
        <v>2027.13</v>
      </c>
      <c r="Q236" s="1">
        <v>2027.13</v>
      </c>
      <c r="R236" s="1">
        <v>0</v>
      </c>
      <c r="S236" s="1">
        <v>0</v>
      </c>
      <c r="T236" s="1">
        <v>0</v>
      </c>
      <c r="U236" s="1">
        <v>2027.13</v>
      </c>
      <c r="V236" s="1">
        <v>0</v>
      </c>
      <c r="W236" s="5">
        <v>0</v>
      </c>
    </row>
    <row r="237" spans="1:23" x14ac:dyDescent="0.2">
      <c r="A237" t="s">
        <v>373</v>
      </c>
      <c r="B237" t="s">
        <v>374</v>
      </c>
      <c r="C237" t="s">
        <v>375</v>
      </c>
      <c r="E237" s="1">
        <v>1044.73</v>
      </c>
      <c r="F237" s="1">
        <v>0</v>
      </c>
      <c r="G237" s="1">
        <v>0</v>
      </c>
      <c r="H237" s="1">
        <v>1044.73</v>
      </c>
      <c r="I237" t="s">
        <v>24</v>
      </c>
      <c r="J237" t="s">
        <v>25</v>
      </c>
      <c r="K237" s="1">
        <v>1044.73</v>
      </c>
      <c r="L237" s="1">
        <v>0</v>
      </c>
      <c r="M237" s="1">
        <v>100</v>
      </c>
      <c r="N237" s="1">
        <v>0</v>
      </c>
      <c r="O237" s="1">
        <v>1044.73</v>
      </c>
      <c r="P237" s="1">
        <v>1044.73</v>
      </c>
      <c r="Q237" s="1">
        <v>1044.73</v>
      </c>
      <c r="R237" s="1">
        <v>0</v>
      </c>
      <c r="S237" s="1">
        <v>0</v>
      </c>
      <c r="T237" s="1">
        <v>0</v>
      </c>
      <c r="U237" s="1">
        <v>1044.73</v>
      </c>
      <c r="V237" s="1">
        <v>0</v>
      </c>
      <c r="W237" s="5">
        <v>0</v>
      </c>
    </row>
    <row r="238" spans="1:23" x14ac:dyDescent="0.2">
      <c r="A238" t="s">
        <v>376</v>
      </c>
      <c r="B238" t="s">
        <v>377</v>
      </c>
      <c r="C238" t="s">
        <v>378</v>
      </c>
      <c r="E238" s="1">
        <v>3474.9300000000003</v>
      </c>
      <c r="F238" s="1">
        <v>0</v>
      </c>
      <c r="G238" s="1">
        <v>0</v>
      </c>
      <c r="H238" s="1">
        <v>3474.9300000000003</v>
      </c>
      <c r="I238" t="s">
        <v>24</v>
      </c>
      <c r="J238" t="s">
        <v>238</v>
      </c>
      <c r="K238" s="1">
        <v>3474.9300000000003</v>
      </c>
      <c r="L238" s="1">
        <v>0</v>
      </c>
      <c r="M238" s="1">
        <v>100</v>
      </c>
      <c r="N238" s="1">
        <v>0</v>
      </c>
      <c r="O238" s="1">
        <v>3474.9300000000003</v>
      </c>
      <c r="P238" s="1">
        <v>3474.9300000000003</v>
      </c>
      <c r="Q238" s="1">
        <v>3474.9300000000003</v>
      </c>
      <c r="R238" s="1">
        <v>0</v>
      </c>
      <c r="S238" s="1">
        <v>0</v>
      </c>
      <c r="T238" s="1">
        <v>0</v>
      </c>
      <c r="U238" s="1">
        <v>3474.9300000000003</v>
      </c>
      <c r="V238" s="1">
        <v>0</v>
      </c>
      <c r="W238" s="5">
        <v>0</v>
      </c>
    </row>
    <row r="239" spans="1:23" x14ac:dyDescent="0.2">
      <c r="A239" t="s">
        <v>379</v>
      </c>
      <c r="B239" t="s">
        <v>380</v>
      </c>
      <c r="C239" t="s">
        <v>381</v>
      </c>
      <c r="E239" s="1">
        <v>1439.23</v>
      </c>
      <c r="F239" s="1">
        <v>0</v>
      </c>
      <c r="G239" s="1">
        <v>0</v>
      </c>
      <c r="H239" s="1">
        <v>1439.23</v>
      </c>
      <c r="I239" t="s">
        <v>24</v>
      </c>
      <c r="J239" t="s">
        <v>238</v>
      </c>
      <c r="K239" s="1">
        <v>1439.23</v>
      </c>
      <c r="L239" s="1">
        <v>0</v>
      </c>
      <c r="M239" s="1">
        <v>100</v>
      </c>
      <c r="N239" s="1">
        <v>0</v>
      </c>
      <c r="O239" s="1">
        <v>1439.23</v>
      </c>
      <c r="P239" s="1">
        <v>1439.23</v>
      </c>
      <c r="Q239" s="1">
        <v>1439.23</v>
      </c>
      <c r="R239" s="1">
        <v>0</v>
      </c>
      <c r="S239" s="1">
        <v>0</v>
      </c>
      <c r="T239" s="1">
        <v>0</v>
      </c>
      <c r="U239" s="1">
        <v>1439.23</v>
      </c>
      <c r="V239" s="1">
        <v>0</v>
      </c>
      <c r="W239" s="5">
        <v>0</v>
      </c>
    </row>
    <row r="240" spans="1:23" x14ac:dyDescent="0.2">
      <c r="A240" t="s">
        <v>382</v>
      </c>
      <c r="B240" t="s">
        <v>383</v>
      </c>
      <c r="C240" t="s">
        <v>384</v>
      </c>
      <c r="E240" s="1">
        <v>2182.4299999999998</v>
      </c>
      <c r="F240" s="1">
        <v>0</v>
      </c>
      <c r="G240" s="1">
        <v>0</v>
      </c>
      <c r="H240" s="1">
        <v>2182.4299999999998</v>
      </c>
      <c r="I240" t="s">
        <v>24</v>
      </c>
      <c r="J240" t="s">
        <v>238</v>
      </c>
      <c r="K240" s="1">
        <v>2182.4299999999998</v>
      </c>
      <c r="L240" s="1">
        <v>0</v>
      </c>
      <c r="M240" s="1">
        <v>100</v>
      </c>
      <c r="N240" s="1">
        <v>0</v>
      </c>
      <c r="O240" s="1">
        <v>2182.4299999999998</v>
      </c>
      <c r="P240" s="1">
        <v>2182.4299999999998</v>
      </c>
      <c r="Q240" s="1">
        <v>2182.4299999999998</v>
      </c>
      <c r="R240" s="1">
        <v>0</v>
      </c>
      <c r="S240" s="1">
        <v>0</v>
      </c>
      <c r="T240" s="1">
        <v>0</v>
      </c>
      <c r="U240" s="1">
        <v>2182.4299999999998</v>
      </c>
      <c r="V240" s="1">
        <v>0</v>
      </c>
      <c r="W240" s="5">
        <v>0</v>
      </c>
    </row>
    <row r="241" spans="1:23" x14ac:dyDescent="0.2">
      <c r="A241" t="s">
        <v>385</v>
      </c>
      <c r="B241" t="s">
        <v>386</v>
      </c>
      <c r="C241" t="s">
        <v>387</v>
      </c>
      <c r="E241" s="1">
        <v>6583.02</v>
      </c>
      <c r="F241" s="1">
        <v>0</v>
      </c>
      <c r="G241" s="1">
        <v>0</v>
      </c>
      <c r="H241" s="1">
        <v>6583.02</v>
      </c>
      <c r="I241" t="s">
        <v>24</v>
      </c>
      <c r="J241" t="s">
        <v>238</v>
      </c>
      <c r="K241" s="1">
        <v>6583.02</v>
      </c>
      <c r="L241" s="1">
        <v>0</v>
      </c>
      <c r="M241" s="1">
        <v>100</v>
      </c>
      <c r="N241" s="1">
        <v>0</v>
      </c>
      <c r="O241" s="1">
        <v>6583.02</v>
      </c>
      <c r="P241" s="1">
        <v>6583.02</v>
      </c>
      <c r="Q241" s="1">
        <v>6583.02</v>
      </c>
      <c r="R241" s="1">
        <v>0</v>
      </c>
      <c r="S241" s="1">
        <v>0</v>
      </c>
      <c r="T241" s="1">
        <v>0</v>
      </c>
      <c r="U241" s="1">
        <v>6583.02</v>
      </c>
      <c r="V241" s="1">
        <v>0</v>
      </c>
      <c r="W241" s="5">
        <v>0</v>
      </c>
    </row>
    <row r="242" spans="1:23" x14ac:dyDescent="0.2">
      <c r="A242" t="s">
        <v>388</v>
      </c>
      <c r="B242" t="s">
        <v>389</v>
      </c>
      <c r="C242" t="s">
        <v>390</v>
      </c>
      <c r="E242" s="1">
        <v>41651.89</v>
      </c>
      <c r="F242" s="1">
        <v>0</v>
      </c>
      <c r="G242" s="1">
        <v>0</v>
      </c>
      <c r="H242" s="1">
        <v>41651.89</v>
      </c>
      <c r="I242" t="s">
        <v>24</v>
      </c>
      <c r="J242" t="s">
        <v>35</v>
      </c>
      <c r="K242" s="1">
        <v>41651.89</v>
      </c>
      <c r="L242" s="1">
        <v>0</v>
      </c>
      <c r="M242" s="1">
        <v>100</v>
      </c>
      <c r="N242" s="1">
        <v>0</v>
      </c>
      <c r="O242" s="1">
        <v>41651.89</v>
      </c>
      <c r="P242" s="1">
        <v>41651.89</v>
      </c>
      <c r="Q242" s="1">
        <v>41651.89</v>
      </c>
      <c r="R242" s="1">
        <v>0</v>
      </c>
      <c r="S242" s="1">
        <v>0</v>
      </c>
      <c r="T242" s="1">
        <v>0</v>
      </c>
      <c r="U242" s="1">
        <v>41651.89</v>
      </c>
      <c r="V242" s="1">
        <v>0</v>
      </c>
      <c r="W242" s="5">
        <v>0</v>
      </c>
    </row>
    <row r="243" spans="1:23" x14ac:dyDescent="0.2">
      <c r="A243" t="s">
        <v>391</v>
      </c>
      <c r="B243" t="s">
        <v>392</v>
      </c>
      <c r="C243" t="s">
        <v>393</v>
      </c>
      <c r="E243" s="1">
        <v>1484.8500000000001</v>
      </c>
      <c r="F243" s="1">
        <v>0</v>
      </c>
      <c r="G243" s="1">
        <v>0</v>
      </c>
      <c r="H243" s="1">
        <v>1484.8500000000001</v>
      </c>
      <c r="I243" t="s">
        <v>24</v>
      </c>
      <c r="J243" t="s">
        <v>35</v>
      </c>
      <c r="K243" s="1">
        <v>1484.8500000000001</v>
      </c>
      <c r="L243" s="1">
        <v>0</v>
      </c>
      <c r="M243" s="1">
        <v>100</v>
      </c>
      <c r="N243" s="1">
        <v>0</v>
      </c>
      <c r="O243" s="1">
        <v>1484.8500000000001</v>
      </c>
      <c r="P243" s="1">
        <v>1484.8500000000001</v>
      </c>
      <c r="Q243" s="1">
        <v>1484.8500000000001</v>
      </c>
      <c r="R243" s="1">
        <v>0</v>
      </c>
      <c r="S243" s="1">
        <v>0</v>
      </c>
      <c r="T243" s="1">
        <v>0</v>
      </c>
      <c r="U243" s="1">
        <v>1484.8500000000001</v>
      </c>
      <c r="V243" s="1">
        <v>0</v>
      </c>
      <c r="W243" s="5">
        <v>0</v>
      </c>
    </row>
    <row r="244" spans="1:23" x14ac:dyDescent="0.2">
      <c r="A244" t="s">
        <v>394</v>
      </c>
      <c r="B244" t="s">
        <v>395</v>
      </c>
      <c r="C244" t="s">
        <v>393</v>
      </c>
      <c r="E244" s="1">
        <v>18020</v>
      </c>
      <c r="F244" s="1">
        <v>0</v>
      </c>
      <c r="G244" s="1">
        <v>0</v>
      </c>
      <c r="H244" s="1">
        <v>18020</v>
      </c>
      <c r="I244" t="s">
        <v>24</v>
      </c>
      <c r="J244" t="s">
        <v>35</v>
      </c>
      <c r="K244" s="1">
        <v>18020</v>
      </c>
      <c r="L244" s="1">
        <v>0</v>
      </c>
      <c r="M244" s="1">
        <v>100</v>
      </c>
      <c r="N244" s="1">
        <v>0</v>
      </c>
      <c r="O244" s="1">
        <v>18020</v>
      </c>
      <c r="P244" s="1">
        <v>18020</v>
      </c>
      <c r="Q244" s="1">
        <v>18020</v>
      </c>
      <c r="R244" s="1">
        <v>0</v>
      </c>
      <c r="S244" s="1">
        <v>0</v>
      </c>
      <c r="T244" s="1">
        <v>0</v>
      </c>
      <c r="U244" s="1">
        <v>18020</v>
      </c>
      <c r="V244" s="1">
        <v>0</v>
      </c>
      <c r="W244" s="5">
        <v>0</v>
      </c>
    </row>
    <row r="245" spans="1:23" x14ac:dyDescent="0.2">
      <c r="A245" t="s">
        <v>396</v>
      </c>
      <c r="B245" t="s">
        <v>397</v>
      </c>
      <c r="C245" t="s">
        <v>398</v>
      </c>
      <c r="E245" s="1">
        <v>10994.25</v>
      </c>
      <c r="F245" s="1">
        <v>0</v>
      </c>
      <c r="G245" s="1">
        <v>0</v>
      </c>
      <c r="H245" s="1">
        <v>10994.25</v>
      </c>
      <c r="I245" t="s">
        <v>24</v>
      </c>
      <c r="J245" t="s">
        <v>35</v>
      </c>
      <c r="K245" s="1">
        <v>10994.25</v>
      </c>
      <c r="L245" s="1">
        <v>0</v>
      </c>
      <c r="M245" s="1">
        <v>100</v>
      </c>
      <c r="N245" s="1">
        <v>0</v>
      </c>
      <c r="O245" s="1">
        <v>10994.25</v>
      </c>
      <c r="P245" s="1">
        <v>10994.25</v>
      </c>
      <c r="Q245" s="1">
        <v>10994.25</v>
      </c>
      <c r="R245" s="1">
        <v>0</v>
      </c>
      <c r="S245" s="1">
        <v>0</v>
      </c>
      <c r="T245" s="1">
        <v>0</v>
      </c>
      <c r="U245" s="1">
        <v>10994.25</v>
      </c>
      <c r="V245" s="1">
        <v>0</v>
      </c>
      <c r="W245" s="5">
        <v>0</v>
      </c>
    </row>
    <row r="246" spans="1:23" x14ac:dyDescent="0.2">
      <c r="A246" t="s">
        <v>399</v>
      </c>
      <c r="B246" t="s">
        <v>400</v>
      </c>
      <c r="C246" t="s">
        <v>401</v>
      </c>
      <c r="E246" s="1">
        <v>12551.1</v>
      </c>
      <c r="F246" s="1">
        <v>0</v>
      </c>
      <c r="G246" s="1">
        <v>0</v>
      </c>
      <c r="H246" s="1">
        <v>12551.1</v>
      </c>
      <c r="I246" t="s">
        <v>24</v>
      </c>
      <c r="J246" t="s">
        <v>35</v>
      </c>
      <c r="K246" s="1">
        <v>12551.1</v>
      </c>
      <c r="L246" s="1">
        <v>0</v>
      </c>
      <c r="M246" s="1">
        <v>100</v>
      </c>
      <c r="N246" s="1">
        <v>0</v>
      </c>
      <c r="O246" s="1">
        <v>12551.1</v>
      </c>
      <c r="P246" s="1">
        <v>12551.1</v>
      </c>
      <c r="Q246" s="1">
        <v>12551.1</v>
      </c>
      <c r="R246" s="1">
        <v>0</v>
      </c>
      <c r="S246" s="1">
        <v>0</v>
      </c>
      <c r="T246" s="1">
        <v>0</v>
      </c>
      <c r="U246" s="1">
        <v>12551.1</v>
      </c>
      <c r="V246" s="1">
        <v>0</v>
      </c>
      <c r="W246" s="5">
        <v>0</v>
      </c>
    </row>
    <row r="247" spans="1:23" x14ac:dyDescent="0.2">
      <c r="A247" t="s">
        <v>402</v>
      </c>
      <c r="B247" t="s">
        <v>403</v>
      </c>
      <c r="C247" t="s">
        <v>404</v>
      </c>
      <c r="E247" s="1">
        <v>4175</v>
      </c>
      <c r="F247" s="1">
        <v>0</v>
      </c>
      <c r="G247" s="1">
        <v>0</v>
      </c>
      <c r="H247" s="1">
        <v>4175</v>
      </c>
      <c r="I247" t="s">
        <v>24</v>
      </c>
      <c r="J247" t="s">
        <v>35</v>
      </c>
      <c r="K247" s="1">
        <v>4175</v>
      </c>
      <c r="L247" s="1">
        <v>0</v>
      </c>
      <c r="M247" s="1">
        <v>100</v>
      </c>
      <c r="N247" s="1">
        <v>0</v>
      </c>
      <c r="O247" s="1">
        <v>4175</v>
      </c>
      <c r="P247" s="1">
        <v>4175</v>
      </c>
      <c r="Q247" s="1">
        <v>4175</v>
      </c>
      <c r="R247" s="1">
        <v>0</v>
      </c>
      <c r="S247" s="1">
        <v>0</v>
      </c>
      <c r="T247" s="1">
        <v>0</v>
      </c>
      <c r="U247" s="1">
        <v>4175</v>
      </c>
      <c r="V247" s="1">
        <v>0</v>
      </c>
      <c r="W247" s="5">
        <v>0</v>
      </c>
    </row>
    <row r="248" spans="1:23" x14ac:dyDescent="0.2">
      <c r="A248" t="s">
        <v>405</v>
      </c>
      <c r="B248" t="s">
        <v>406</v>
      </c>
      <c r="C248" t="s">
        <v>407</v>
      </c>
      <c r="E248" s="1">
        <v>7000</v>
      </c>
      <c r="F248" s="1">
        <v>0</v>
      </c>
      <c r="G248" s="1">
        <v>0</v>
      </c>
      <c r="H248" s="1">
        <v>7000</v>
      </c>
      <c r="I248" t="s">
        <v>24</v>
      </c>
      <c r="J248" t="s">
        <v>35</v>
      </c>
      <c r="K248" s="1">
        <v>7000</v>
      </c>
      <c r="L248" s="1">
        <v>0</v>
      </c>
      <c r="M248" s="1">
        <v>100</v>
      </c>
      <c r="N248" s="1">
        <v>0</v>
      </c>
      <c r="O248" s="1">
        <v>7000</v>
      </c>
      <c r="P248" s="1">
        <v>7000</v>
      </c>
      <c r="Q248" s="1">
        <v>7000</v>
      </c>
      <c r="R248" s="1">
        <v>0</v>
      </c>
      <c r="S248" s="1">
        <v>0</v>
      </c>
      <c r="T248" s="1">
        <v>0</v>
      </c>
      <c r="U248" s="1">
        <v>7000</v>
      </c>
      <c r="V248" s="1">
        <v>0</v>
      </c>
      <c r="W248" s="5">
        <v>0</v>
      </c>
    </row>
    <row r="249" spans="1:23" x14ac:dyDescent="0.2">
      <c r="A249" t="s">
        <v>408</v>
      </c>
      <c r="B249" t="s">
        <v>409</v>
      </c>
      <c r="C249" t="s">
        <v>410</v>
      </c>
      <c r="E249" s="1">
        <v>2425.5500000000002</v>
      </c>
      <c r="F249" s="1">
        <v>0</v>
      </c>
      <c r="G249" s="1">
        <v>0</v>
      </c>
      <c r="H249" s="1">
        <v>2425.5500000000002</v>
      </c>
      <c r="I249" t="s">
        <v>24</v>
      </c>
      <c r="J249" t="s">
        <v>35</v>
      </c>
      <c r="K249" s="1">
        <v>2425.5500000000002</v>
      </c>
      <c r="L249" s="1">
        <v>0</v>
      </c>
      <c r="M249" s="1">
        <v>100</v>
      </c>
      <c r="N249" s="1">
        <v>0</v>
      </c>
      <c r="O249" s="1">
        <v>2425.5500000000002</v>
      </c>
      <c r="P249" s="1">
        <v>2425.5500000000002</v>
      </c>
      <c r="Q249" s="1">
        <v>2425.5500000000002</v>
      </c>
      <c r="R249" s="1">
        <v>0</v>
      </c>
      <c r="S249" s="1">
        <v>0</v>
      </c>
      <c r="T249" s="1">
        <v>0</v>
      </c>
      <c r="U249" s="1">
        <v>2425.5500000000002</v>
      </c>
      <c r="V249" s="1">
        <v>0</v>
      </c>
      <c r="W249" s="5">
        <v>0</v>
      </c>
    </row>
    <row r="250" spans="1:23" x14ac:dyDescent="0.2">
      <c r="A250" t="s">
        <v>411</v>
      </c>
      <c r="B250" t="s">
        <v>412</v>
      </c>
      <c r="C250" t="s">
        <v>413</v>
      </c>
      <c r="E250" s="1">
        <v>2200</v>
      </c>
      <c r="F250" s="1">
        <v>0</v>
      </c>
      <c r="G250" s="1">
        <v>0</v>
      </c>
      <c r="H250" s="1">
        <v>2200</v>
      </c>
      <c r="I250" t="s">
        <v>24</v>
      </c>
      <c r="J250" t="s">
        <v>35</v>
      </c>
      <c r="K250" s="1">
        <v>2200</v>
      </c>
      <c r="L250" s="1">
        <v>0</v>
      </c>
      <c r="M250" s="1">
        <v>100</v>
      </c>
      <c r="N250" s="1">
        <v>0</v>
      </c>
      <c r="O250" s="1">
        <v>2200</v>
      </c>
      <c r="P250" s="1">
        <v>2200</v>
      </c>
      <c r="Q250" s="1">
        <v>2200</v>
      </c>
      <c r="R250" s="1">
        <v>0</v>
      </c>
      <c r="S250" s="1">
        <v>0</v>
      </c>
      <c r="T250" s="1">
        <v>0</v>
      </c>
      <c r="U250" s="1">
        <v>2200</v>
      </c>
      <c r="V250" s="1">
        <v>0</v>
      </c>
      <c r="W250" s="5">
        <v>0</v>
      </c>
    </row>
    <row r="251" spans="1:23" x14ac:dyDescent="0.2">
      <c r="A251" t="s">
        <v>414</v>
      </c>
      <c r="B251" t="s">
        <v>415</v>
      </c>
      <c r="C251" t="s">
        <v>416</v>
      </c>
      <c r="E251" s="1">
        <v>21591.14</v>
      </c>
      <c r="F251" s="1">
        <v>0</v>
      </c>
      <c r="G251" s="1">
        <v>0</v>
      </c>
      <c r="H251" s="1">
        <v>21591.14</v>
      </c>
      <c r="I251" t="s">
        <v>24</v>
      </c>
      <c r="J251" t="s">
        <v>35</v>
      </c>
      <c r="K251" s="1">
        <v>21591.14</v>
      </c>
      <c r="L251" s="1">
        <v>0</v>
      </c>
      <c r="M251" s="1">
        <v>100</v>
      </c>
      <c r="N251" s="1">
        <v>0</v>
      </c>
      <c r="O251" s="1">
        <v>21591.14</v>
      </c>
      <c r="P251" s="1">
        <v>21591.14</v>
      </c>
      <c r="Q251" s="1">
        <v>21591.14</v>
      </c>
      <c r="R251" s="1">
        <v>0</v>
      </c>
      <c r="S251" s="1">
        <v>0</v>
      </c>
      <c r="T251" s="1">
        <v>0</v>
      </c>
      <c r="U251" s="1">
        <v>21591.14</v>
      </c>
      <c r="V251" s="1">
        <v>0</v>
      </c>
      <c r="W251" s="5">
        <v>0</v>
      </c>
    </row>
    <row r="252" spans="1:23" x14ac:dyDescent="0.2">
      <c r="A252" t="s">
        <v>417</v>
      </c>
      <c r="B252" t="s">
        <v>418</v>
      </c>
      <c r="C252" t="s">
        <v>419</v>
      </c>
      <c r="E252" s="1">
        <v>1957.5</v>
      </c>
      <c r="F252" s="1">
        <v>0</v>
      </c>
      <c r="G252" s="1">
        <v>0</v>
      </c>
      <c r="H252" s="1">
        <v>1957.5</v>
      </c>
      <c r="I252" t="s">
        <v>24</v>
      </c>
      <c r="J252" t="s">
        <v>35</v>
      </c>
      <c r="K252" s="1">
        <v>1957.5</v>
      </c>
      <c r="L252" s="1">
        <v>0</v>
      </c>
      <c r="M252" s="1">
        <v>100</v>
      </c>
      <c r="N252" s="1">
        <v>0</v>
      </c>
      <c r="O252" s="1">
        <v>1957.5</v>
      </c>
      <c r="P252" s="1">
        <v>1957.5</v>
      </c>
      <c r="Q252" s="1">
        <v>1957.5</v>
      </c>
      <c r="R252" s="1">
        <v>0</v>
      </c>
      <c r="S252" s="1">
        <v>0</v>
      </c>
      <c r="T252" s="1">
        <v>0</v>
      </c>
      <c r="U252" s="1">
        <v>1957.5</v>
      </c>
      <c r="V252" s="1">
        <v>0</v>
      </c>
      <c r="W252" s="5">
        <v>0</v>
      </c>
    </row>
    <row r="253" spans="1:23" x14ac:dyDescent="0.2">
      <c r="A253" t="s">
        <v>420</v>
      </c>
      <c r="B253" t="s">
        <v>421</v>
      </c>
      <c r="C253" t="s">
        <v>422</v>
      </c>
      <c r="E253" s="1">
        <v>6360</v>
      </c>
      <c r="F253" s="1">
        <v>0</v>
      </c>
      <c r="G253" s="1">
        <v>0</v>
      </c>
      <c r="H253" s="1">
        <v>6360</v>
      </c>
      <c r="I253" t="s">
        <v>24</v>
      </c>
      <c r="J253" t="s">
        <v>35</v>
      </c>
      <c r="K253" s="1">
        <v>6360</v>
      </c>
      <c r="L253" s="1">
        <v>0</v>
      </c>
      <c r="M253" s="1">
        <v>100</v>
      </c>
      <c r="N253" s="1">
        <v>0</v>
      </c>
      <c r="O253" s="1">
        <v>6360</v>
      </c>
      <c r="P253" s="1">
        <v>6360</v>
      </c>
      <c r="Q253" s="1">
        <v>6360</v>
      </c>
      <c r="R253" s="1">
        <v>0</v>
      </c>
      <c r="S253" s="1">
        <v>0</v>
      </c>
      <c r="T253" s="1">
        <v>0</v>
      </c>
      <c r="U253" s="1">
        <v>6360</v>
      </c>
      <c r="V253" s="1">
        <v>0</v>
      </c>
      <c r="W253" s="5">
        <v>0</v>
      </c>
    </row>
    <row r="254" spans="1:23" x14ac:dyDescent="0.2">
      <c r="A254" t="s">
        <v>423</v>
      </c>
      <c r="B254" t="s">
        <v>424</v>
      </c>
      <c r="C254" t="s">
        <v>425</v>
      </c>
      <c r="E254" s="1">
        <v>1478.28</v>
      </c>
      <c r="F254" s="1">
        <v>0</v>
      </c>
      <c r="G254" s="1">
        <v>0</v>
      </c>
      <c r="H254" s="1">
        <v>1478.28</v>
      </c>
      <c r="I254" t="s">
        <v>24</v>
      </c>
      <c r="J254" t="s">
        <v>426</v>
      </c>
      <c r="K254" s="1">
        <v>1478.28</v>
      </c>
      <c r="L254" s="1">
        <v>0</v>
      </c>
      <c r="M254" s="1">
        <v>100</v>
      </c>
      <c r="N254" s="1">
        <v>0</v>
      </c>
      <c r="O254" s="1">
        <v>1478.28</v>
      </c>
      <c r="P254" s="1">
        <v>1478.28</v>
      </c>
      <c r="Q254" s="1">
        <v>1478.28</v>
      </c>
      <c r="R254" s="1">
        <v>0</v>
      </c>
      <c r="S254" s="1">
        <v>0</v>
      </c>
      <c r="T254" s="1">
        <v>0</v>
      </c>
      <c r="U254" s="1">
        <v>1478.28</v>
      </c>
      <c r="V254" s="1">
        <v>0</v>
      </c>
      <c r="W254" s="5">
        <v>0</v>
      </c>
    </row>
    <row r="255" spans="1:23" x14ac:dyDescent="0.2">
      <c r="A255" t="s">
        <v>427</v>
      </c>
      <c r="B255" t="s">
        <v>428</v>
      </c>
      <c r="C255" t="s">
        <v>425</v>
      </c>
      <c r="E255" s="1">
        <v>5886.74</v>
      </c>
      <c r="F255" s="1">
        <v>0</v>
      </c>
      <c r="G255" s="1">
        <v>0</v>
      </c>
      <c r="H255" s="1">
        <v>5886.74</v>
      </c>
      <c r="I255" t="s">
        <v>24</v>
      </c>
      <c r="J255" t="s">
        <v>426</v>
      </c>
      <c r="K255" s="1">
        <v>5886.74</v>
      </c>
      <c r="L255" s="1">
        <v>0</v>
      </c>
      <c r="M255" s="1">
        <v>100</v>
      </c>
      <c r="N255" s="1">
        <v>0</v>
      </c>
      <c r="O255" s="1">
        <v>5886.74</v>
      </c>
      <c r="P255" s="1">
        <v>5886.74</v>
      </c>
      <c r="Q255" s="1">
        <v>5886.74</v>
      </c>
      <c r="R255" s="1">
        <v>0</v>
      </c>
      <c r="S255" s="1">
        <v>0</v>
      </c>
      <c r="T255" s="1">
        <v>0</v>
      </c>
      <c r="U255" s="1">
        <v>5886.74</v>
      </c>
      <c r="V255" s="1">
        <v>0</v>
      </c>
      <c r="W255" s="5">
        <v>0</v>
      </c>
    </row>
    <row r="256" spans="1:23" x14ac:dyDescent="0.2">
      <c r="A256" t="s">
        <v>429</v>
      </c>
      <c r="B256" t="s">
        <v>430</v>
      </c>
      <c r="C256" t="s">
        <v>431</v>
      </c>
      <c r="E256" s="1">
        <v>2950</v>
      </c>
      <c r="F256" s="1">
        <v>0</v>
      </c>
      <c r="G256" s="1">
        <v>0</v>
      </c>
      <c r="H256" s="1">
        <v>2950</v>
      </c>
      <c r="I256" t="s">
        <v>24</v>
      </c>
      <c r="J256" t="s">
        <v>35</v>
      </c>
      <c r="K256" s="1">
        <v>2950</v>
      </c>
      <c r="L256" s="1">
        <v>0</v>
      </c>
      <c r="M256" s="1">
        <v>100</v>
      </c>
      <c r="N256" s="1">
        <v>0</v>
      </c>
      <c r="O256" s="1">
        <v>2950</v>
      </c>
      <c r="P256" s="1">
        <v>2950</v>
      </c>
      <c r="Q256" s="1">
        <v>2950</v>
      </c>
      <c r="R256" s="1">
        <v>0</v>
      </c>
      <c r="S256" s="1">
        <v>0</v>
      </c>
      <c r="T256" s="1">
        <v>0</v>
      </c>
      <c r="U256" s="1">
        <v>2950</v>
      </c>
      <c r="V256" s="1">
        <v>0</v>
      </c>
      <c r="W256" s="5">
        <v>0</v>
      </c>
    </row>
    <row r="257" spans="1:23" x14ac:dyDescent="0.2">
      <c r="A257" t="s">
        <v>432</v>
      </c>
      <c r="B257" t="s">
        <v>362</v>
      </c>
      <c r="C257" t="s">
        <v>433</v>
      </c>
      <c r="E257" s="1">
        <v>3663.34</v>
      </c>
      <c r="F257" s="1">
        <v>0</v>
      </c>
      <c r="G257" s="1">
        <v>0</v>
      </c>
      <c r="H257" s="1">
        <v>3663.34</v>
      </c>
      <c r="I257" t="s">
        <v>24</v>
      </c>
      <c r="J257" t="s">
        <v>25</v>
      </c>
      <c r="K257" s="1">
        <v>3663.34</v>
      </c>
      <c r="L257" s="1">
        <v>0</v>
      </c>
      <c r="M257" s="1">
        <v>100</v>
      </c>
      <c r="N257" s="1">
        <v>0</v>
      </c>
      <c r="O257" s="1">
        <v>3663.34</v>
      </c>
      <c r="P257" s="1">
        <v>3663.34</v>
      </c>
      <c r="Q257" s="1">
        <v>3663.34</v>
      </c>
      <c r="R257" s="1">
        <v>0</v>
      </c>
      <c r="S257" s="1">
        <v>0</v>
      </c>
      <c r="T257" s="1">
        <v>0</v>
      </c>
      <c r="U257" s="1">
        <v>3663.34</v>
      </c>
      <c r="V257" s="1">
        <v>0</v>
      </c>
      <c r="W257" s="5">
        <v>0</v>
      </c>
    </row>
    <row r="258" spans="1:23" x14ac:dyDescent="0.2">
      <c r="A258" t="s">
        <v>434</v>
      </c>
      <c r="B258" t="s">
        <v>435</v>
      </c>
      <c r="C258" t="s">
        <v>407</v>
      </c>
      <c r="E258" s="1">
        <v>4399</v>
      </c>
      <c r="F258" s="1">
        <v>0</v>
      </c>
      <c r="G258" s="1">
        <v>0</v>
      </c>
      <c r="H258" s="1">
        <v>4399</v>
      </c>
      <c r="I258" t="s">
        <v>24</v>
      </c>
      <c r="J258" t="s">
        <v>25</v>
      </c>
      <c r="K258" s="1">
        <v>4399</v>
      </c>
      <c r="L258" s="1">
        <v>0</v>
      </c>
      <c r="M258" s="1">
        <v>100</v>
      </c>
      <c r="N258" s="1">
        <v>0</v>
      </c>
      <c r="O258" s="1">
        <v>4399</v>
      </c>
      <c r="P258" s="1">
        <v>4399</v>
      </c>
      <c r="Q258" s="1">
        <v>4399</v>
      </c>
      <c r="R258" s="1">
        <v>0</v>
      </c>
      <c r="S258" s="1">
        <v>0</v>
      </c>
      <c r="T258" s="1">
        <v>0</v>
      </c>
      <c r="U258" s="1">
        <v>4399</v>
      </c>
      <c r="V258" s="1">
        <v>0</v>
      </c>
      <c r="W258" s="5">
        <v>0</v>
      </c>
    </row>
    <row r="259" spans="1:23" x14ac:dyDescent="0.2">
      <c r="A259" t="s">
        <v>436</v>
      </c>
      <c r="B259" t="s">
        <v>437</v>
      </c>
      <c r="C259" t="s">
        <v>438</v>
      </c>
      <c r="E259" s="1">
        <v>1235.6100000000001</v>
      </c>
      <c r="F259" s="1">
        <v>0</v>
      </c>
      <c r="G259" s="1">
        <v>0</v>
      </c>
      <c r="H259" s="1">
        <v>1235.6100000000001</v>
      </c>
      <c r="I259" t="s">
        <v>24</v>
      </c>
      <c r="J259" t="s">
        <v>25</v>
      </c>
      <c r="K259" s="1">
        <v>1235.6100000000001</v>
      </c>
      <c r="L259" s="1">
        <v>0</v>
      </c>
      <c r="M259" s="1">
        <v>100</v>
      </c>
      <c r="N259" s="1">
        <v>0</v>
      </c>
      <c r="O259" s="1">
        <v>1235.6100000000001</v>
      </c>
      <c r="P259" s="1">
        <v>1235.6100000000001</v>
      </c>
      <c r="Q259" s="1">
        <v>1235.6100000000001</v>
      </c>
      <c r="R259" s="1">
        <v>0</v>
      </c>
      <c r="S259" s="1">
        <v>0</v>
      </c>
      <c r="T259" s="1">
        <v>0</v>
      </c>
      <c r="U259" s="1">
        <v>1235.6100000000001</v>
      </c>
      <c r="V259" s="1">
        <v>0</v>
      </c>
      <c r="W259" s="5">
        <v>0</v>
      </c>
    </row>
    <row r="260" spans="1:23" x14ac:dyDescent="0.2">
      <c r="A260" t="s">
        <v>439</v>
      </c>
      <c r="B260" t="s">
        <v>440</v>
      </c>
      <c r="C260" t="s">
        <v>441</v>
      </c>
      <c r="E260" s="1">
        <v>3061.28</v>
      </c>
      <c r="F260" s="1">
        <v>0</v>
      </c>
      <c r="G260" s="1">
        <v>0</v>
      </c>
      <c r="H260" s="1">
        <v>3061.28</v>
      </c>
      <c r="I260" t="s">
        <v>24</v>
      </c>
      <c r="J260" t="s">
        <v>442</v>
      </c>
      <c r="K260" s="1">
        <v>3061.28</v>
      </c>
      <c r="L260" s="1">
        <v>0</v>
      </c>
      <c r="M260" s="1">
        <v>100</v>
      </c>
      <c r="N260" s="1">
        <v>0</v>
      </c>
      <c r="O260" s="1">
        <v>3061.28</v>
      </c>
      <c r="P260" s="1">
        <v>3061.28</v>
      </c>
      <c r="Q260" s="1">
        <v>3061.28</v>
      </c>
      <c r="R260" s="1">
        <v>0</v>
      </c>
      <c r="S260" s="1">
        <v>0</v>
      </c>
      <c r="T260" s="1">
        <v>0</v>
      </c>
      <c r="U260" s="1">
        <v>3061.28</v>
      </c>
      <c r="V260" s="1">
        <v>0</v>
      </c>
      <c r="W260" s="5">
        <v>0</v>
      </c>
    </row>
    <row r="261" spans="1:23" x14ac:dyDescent="0.2">
      <c r="A261" t="s">
        <v>443</v>
      </c>
      <c r="B261" t="s">
        <v>444</v>
      </c>
      <c r="C261" t="s">
        <v>413</v>
      </c>
      <c r="E261" s="1">
        <v>2154.27</v>
      </c>
      <c r="F261" s="1">
        <v>0</v>
      </c>
      <c r="G261" s="1">
        <v>0</v>
      </c>
      <c r="H261" s="1">
        <v>2154.27</v>
      </c>
      <c r="I261" t="s">
        <v>24</v>
      </c>
      <c r="J261" t="s">
        <v>442</v>
      </c>
      <c r="K261" s="1">
        <v>2154.27</v>
      </c>
      <c r="L261" s="1">
        <v>0</v>
      </c>
      <c r="M261" s="1">
        <v>100</v>
      </c>
      <c r="N261" s="1">
        <v>0</v>
      </c>
      <c r="O261" s="1">
        <v>2154.27</v>
      </c>
      <c r="P261" s="1">
        <v>2154.27</v>
      </c>
      <c r="Q261" s="1">
        <v>2154.27</v>
      </c>
      <c r="R261" s="1">
        <v>0</v>
      </c>
      <c r="S261" s="1">
        <v>0</v>
      </c>
      <c r="T261" s="1">
        <v>0</v>
      </c>
      <c r="U261" s="1">
        <v>2154.27</v>
      </c>
      <c r="V261" s="1">
        <v>0</v>
      </c>
      <c r="W261" s="5">
        <v>0</v>
      </c>
    </row>
    <row r="262" spans="1:23" x14ac:dyDescent="0.2">
      <c r="A262" t="s">
        <v>445</v>
      </c>
      <c r="B262" t="s">
        <v>446</v>
      </c>
      <c r="C262" t="s">
        <v>441</v>
      </c>
      <c r="E262" s="1">
        <v>38263.1</v>
      </c>
      <c r="F262" s="1">
        <v>0</v>
      </c>
      <c r="G262" s="1">
        <v>0</v>
      </c>
      <c r="H262" s="1">
        <v>38263.1</v>
      </c>
      <c r="I262" t="s">
        <v>24</v>
      </c>
      <c r="J262" t="s">
        <v>442</v>
      </c>
      <c r="K262" s="1">
        <v>38263.1</v>
      </c>
      <c r="L262" s="1">
        <v>0</v>
      </c>
      <c r="M262" s="1">
        <v>100</v>
      </c>
      <c r="N262" s="1">
        <v>0</v>
      </c>
      <c r="O262" s="1">
        <v>38263.1</v>
      </c>
      <c r="P262" s="1">
        <v>38263.1</v>
      </c>
      <c r="Q262" s="1">
        <v>38263.1</v>
      </c>
      <c r="R262" s="1">
        <v>0</v>
      </c>
      <c r="S262" s="1">
        <v>0</v>
      </c>
      <c r="T262" s="1">
        <v>0</v>
      </c>
      <c r="U262" s="1">
        <v>38263.1</v>
      </c>
      <c r="V262" s="1">
        <v>0</v>
      </c>
      <c r="W262" s="5">
        <v>0</v>
      </c>
    </row>
    <row r="263" spans="1:23" x14ac:dyDescent="0.2">
      <c r="A263" t="s">
        <v>447</v>
      </c>
      <c r="B263" t="s">
        <v>448</v>
      </c>
      <c r="C263" t="s">
        <v>449</v>
      </c>
      <c r="E263" s="1">
        <v>2075.69</v>
      </c>
      <c r="F263" s="1">
        <v>0</v>
      </c>
      <c r="G263" s="1">
        <v>0</v>
      </c>
      <c r="H263" s="1">
        <v>2075.69</v>
      </c>
      <c r="I263" t="s">
        <v>24</v>
      </c>
      <c r="J263" t="s">
        <v>25</v>
      </c>
      <c r="K263" s="1">
        <v>2075.69</v>
      </c>
      <c r="L263" s="1">
        <v>0</v>
      </c>
      <c r="M263" s="1">
        <v>100</v>
      </c>
      <c r="N263" s="1">
        <v>0</v>
      </c>
      <c r="O263" s="1">
        <v>2075.69</v>
      </c>
      <c r="P263" s="1">
        <v>2075.69</v>
      </c>
      <c r="Q263" s="1">
        <v>2075.69</v>
      </c>
      <c r="R263" s="1">
        <v>0</v>
      </c>
      <c r="S263" s="1">
        <v>0</v>
      </c>
      <c r="T263" s="1">
        <v>0</v>
      </c>
      <c r="U263" s="1">
        <v>2075.69</v>
      </c>
      <c r="V263" s="1">
        <v>0</v>
      </c>
      <c r="W263" s="5">
        <v>0</v>
      </c>
    </row>
    <row r="264" spans="1:23" x14ac:dyDescent="0.2">
      <c r="A264" t="s">
        <v>450</v>
      </c>
      <c r="B264" t="s">
        <v>451</v>
      </c>
      <c r="C264" t="s">
        <v>438</v>
      </c>
      <c r="E264" s="1">
        <v>1314.57</v>
      </c>
      <c r="F264" s="1">
        <v>0</v>
      </c>
      <c r="G264" s="1">
        <v>0</v>
      </c>
      <c r="H264" s="1">
        <v>1314.57</v>
      </c>
      <c r="I264" t="s">
        <v>24</v>
      </c>
      <c r="J264" t="s">
        <v>25</v>
      </c>
      <c r="K264" s="1">
        <v>1314.57</v>
      </c>
      <c r="L264" s="1">
        <v>0</v>
      </c>
      <c r="M264" s="1">
        <v>100</v>
      </c>
      <c r="N264" s="1">
        <v>0</v>
      </c>
      <c r="O264" s="1">
        <v>1314.57</v>
      </c>
      <c r="P264" s="1">
        <v>1314.57</v>
      </c>
      <c r="Q264" s="1">
        <v>1314.57</v>
      </c>
      <c r="R264" s="1">
        <v>0</v>
      </c>
      <c r="S264" s="1">
        <v>0</v>
      </c>
      <c r="T264" s="1">
        <v>0</v>
      </c>
      <c r="U264" s="1">
        <v>1314.57</v>
      </c>
      <c r="V264" s="1">
        <v>0</v>
      </c>
      <c r="W264" s="5">
        <v>0</v>
      </c>
    </row>
    <row r="265" spans="1:23" x14ac:dyDescent="0.2">
      <c r="A265" t="s">
        <v>452</v>
      </c>
      <c r="B265" t="s">
        <v>453</v>
      </c>
      <c r="C265" t="s">
        <v>454</v>
      </c>
      <c r="E265" s="1">
        <v>1149.22</v>
      </c>
      <c r="F265" s="1">
        <v>0</v>
      </c>
      <c r="G265" s="1">
        <v>0</v>
      </c>
      <c r="H265" s="1">
        <v>1149.22</v>
      </c>
      <c r="I265" t="s">
        <v>24</v>
      </c>
      <c r="J265" t="s">
        <v>25</v>
      </c>
      <c r="K265" s="1">
        <v>1149.22</v>
      </c>
      <c r="L265" s="1">
        <v>0</v>
      </c>
      <c r="M265" s="1">
        <v>100</v>
      </c>
      <c r="N265" s="1">
        <v>0</v>
      </c>
      <c r="O265" s="1">
        <v>1149.22</v>
      </c>
      <c r="P265" s="1">
        <v>1149.22</v>
      </c>
      <c r="Q265" s="1">
        <v>1149.22</v>
      </c>
      <c r="R265" s="1">
        <v>0</v>
      </c>
      <c r="S265" s="1">
        <v>0</v>
      </c>
      <c r="T265" s="1">
        <v>0</v>
      </c>
      <c r="U265" s="1">
        <v>1149.22</v>
      </c>
      <c r="V265" s="1">
        <v>0</v>
      </c>
      <c r="W265" s="5">
        <v>0</v>
      </c>
    </row>
    <row r="266" spans="1:23" x14ac:dyDescent="0.2">
      <c r="A266" t="s">
        <v>455</v>
      </c>
      <c r="B266" t="s">
        <v>456</v>
      </c>
      <c r="C266" t="s">
        <v>457</v>
      </c>
      <c r="E266" s="1">
        <v>3174.7200000000003</v>
      </c>
      <c r="F266" s="1">
        <v>0</v>
      </c>
      <c r="G266" s="1">
        <v>0</v>
      </c>
      <c r="H266" s="1">
        <v>3174.7200000000003</v>
      </c>
      <c r="I266" t="s">
        <v>24</v>
      </c>
      <c r="J266" t="s">
        <v>25</v>
      </c>
      <c r="K266" s="1">
        <v>3174.7200000000003</v>
      </c>
      <c r="L266" s="1">
        <v>0</v>
      </c>
      <c r="M266" s="1">
        <v>100</v>
      </c>
      <c r="N266" s="1">
        <v>0</v>
      </c>
      <c r="O266" s="1">
        <v>3174.7200000000003</v>
      </c>
      <c r="P266" s="1">
        <v>3174.7200000000003</v>
      </c>
      <c r="Q266" s="1">
        <v>3174.7200000000003</v>
      </c>
      <c r="R266" s="1">
        <v>0</v>
      </c>
      <c r="S266" s="1">
        <v>0</v>
      </c>
      <c r="T266" s="1">
        <v>0</v>
      </c>
      <c r="U266" s="1">
        <v>3174.7200000000003</v>
      </c>
      <c r="V266" s="1">
        <v>0</v>
      </c>
      <c r="W266" s="5">
        <v>0</v>
      </c>
    </row>
    <row r="267" spans="1:23" x14ac:dyDescent="0.2">
      <c r="A267" t="s">
        <v>458</v>
      </c>
      <c r="B267" t="s">
        <v>459</v>
      </c>
      <c r="C267" t="s">
        <v>460</v>
      </c>
      <c r="E267" s="1">
        <v>1568.42</v>
      </c>
      <c r="F267" s="1">
        <v>0</v>
      </c>
      <c r="G267" s="1">
        <v>0</v>
      </c>
      <c r="H267" s="1">
        <v>1568.42</v>
      </c>
      <c r="I267" t="s">
        <v>24</v>
      </c>
      <c r="J267" t="s">
        <v>25</v>
      </c>
      <c r="K267" s="1">
        <v>1568.42</v>
      </c>
      <c r="L267" s="1">
        <v>0</v>
      </c>
      <c r="M267" s="1">
        <v>100</v>
      </c>
      <c r="N267" s="1">
        <v>0</v>
      </c>
      <c r="O267" s="1">
        <v>1568.42</v>
      </c>
      <c r="P267" s="1">
        <v>1568.42</v>
      </c>
      <c r="Q267" s="1">
        <v>1568.42</v>
      </c>
      <c r="R267" s="1">
        <v>0</v>
      </c>
      <c r="S267" s="1">
        <v>0</v>
      </c>
      <c r="T267" s="1">
        <v>0</v>
      </c>
      <c r="U267" s="1">
        <v>1568.42</v>
      </c>
      <c r="V267" s="1">
        <v>0</v>
      </c>
      <c r="W267" s="5">
        <v>0</v>
      </c>
    </row>
    <row r="268" spans="1:23" x14ac:dyDescent="0.2">
      <c r="A268" t="s">
        <v>461</v>
      </c>
      <c r="B268" t="s">
        <v>462</v>
      </c>
      <c r="C268" t="s">
        <v>463</v>
      </c>
      <c r="E268" s="1">
        <v>2815.82</v>
      </c>
      <c r="F268" s="1">
        <v>0</v>
      </c>
      <c r="G268" s="1">
        <v>0</v>
      </c>
      <c r="H268" s="1">
        <v>2815.82</v>
      </c>
      <c r="I268" t="s">
        <v>24</v>
      </c>
      <c r="J268" t="s">
        <v>25</v>
      </c>
      <c r="K268" s="1">
        <v>2815.82</v>
      </c>
      <c r="L268" s="1">
        <v>0</v>
      </c>
      <c r="M268" s="1">
        <v>100</v>
      </c>
      <c r="N268" s="1">
        <v>0</v>
      </c>
      <c r="O268" s="1">
        <v>2815.82</v>
      </c>
      <c r="P268" s="1">
        <v>2815.82</v>
      </c>
      <c r="Q268" s="1">
        <v>2815.82</v>
      </c>
      <c r="R268" s="1">
        <v>0</v>
      </c>
      <c r="S268" s="1">
        <v>0</v>
      </c>
      <c r="T268" s="1">
        <v>0</v>
      </c>
      <c r="U268" s="1">
        <v>2815.82</v>
      </c>
      <c r="V268" s="1">
        <v>0</v>
      </c>
      <c r="W268" s="5">
        <v>0</v>
      </c>
    </row>
    <row r="269" spans="1:23" x14ac:dyDescent="0.2">
      <c r="A269" t="s">
        <v>464</v>
      </c>
      <c r="B269" t="s">
        <v>465</v>
      </c>
      <c r="C269" t="s">
        <v>398</v>
      </c>
      <c r="E269" s="1">
        <v>1379.26</v>
      </c>
      <c r="F269" s="1">
        <v>0</v>
      </c>
      <c r="G269" s="1">
        <v>0</v>
      </c>
      <c r="H269" s="1">
        <v>1379.26</v>
      </c>
      <c r="I269" t="s">
        <v>24</v>
      </c>
      <c r="J269" t="s">
        <v>25</v>
      </c>
      <c r="K269" s="1">
        <v>1379.26</v>
      </c>
      <c r="L269" s="1">
        <v>0</v>
      </c>
      <c r="M269" s="1">
        <v>100</v>
      </c>
      <c r="N269" s="1">
        <v>0</v>
      </c>
      <c r="O269" s="1">
        <v>1379.26</v>
      </c>
      <c r="P269" s="1">
        <v>1379.26</v>
      </c>
      <c r="Q269" s="1">
        <v>1379.26</v>
      </c>
      <c r="R269" s="1">
        <v>0</v>
      </c>
      <c r="S269" s="1">
        <v>0</v>
      </c>
      <c r="T269" s="1">
        <v>0</v>
      </c>
      <c r="U269" s="1">
        <v>1379.26</v>
      </c>
      <c r="V269" s="1">
        <v>0</v>
      </c>
      <c r="W269" s="5">
        <v>0</v>
      </c>
    </row>
    <row r="270" spans="1:23" x14ac:dyDescent="0.2">
      <c r="A270" t="s">
        <v>466</v>
      </c>
      <c r="B270" t="s">
        <v>467</v>
      </c>
      <c r="C270" t="s">
        <v>468</v>
      </c>
      <c r="E270" s="1">
        <v>5733.1500000000005</v>
      </c>
      <c r="F270" s="1">
        <v>0</v>
      </c>
      <c r="G270" s="1">
        <v>0</v>
      </c>
      <c r="H270" s="1">
        <v>5733.1500000000005</v>
      </c>
      <c r="I270" t="s">
        <v>24</v>
      </c>
      <c r="J270" t="s">
        <v>25</v>
      </c>
      <c r="K270" s="1">
        <v>5733.1500000000005</v>
      </c>
      <c r="L270" s="1">
        <v>0</v>
      </c>
      <c r="M270" s="1">
        <v>100</v>
      </c>
      <c r="N270" s="1">
        <v>0</v>
      </c>
      <c r="O270" s="1">
        <v>5733.1500000000005</v>
      </c>
      <c r="P270" s="1">
        <v>5733.1500000000005</v>
      </c>
      <c r="Q270" s="1">
        <v>5733.1500000000005</v>
      </c>
      <c r="R270" s="1">
        <v>0</v>
      </c>
      <c r="S270" s="1">
        <v>0</v>
      </c>
      <c r="T270" s="1">
        <v>0</v>
      </c>
      <c r="U270" s="1">
        <v>5733.1500000000005</v>
      </c>
      <c r="V270" s="1">
        <v>0</v>
      </c>
      <c r="W270" s="5">
        <v>0</v>
      </c>
    </row>
    <row r="271" spans="1:23" x14ac:dyDescent="0.2">
      <c r="A271" t="s">
        <v>469</v>
      </c>
      <c r="B271" t="s">
        <v>470</v>
      </c>
      <c r="C271" t="s">
        <v>471</v>
      </c>
      <c r="E271" s="1">
        <v>1164.93</v>
      </c>
      <c r="F271" s="1">
        <v>0</v>
      </c>
      <c r="G271" s="1">
        <v>0</v>
      </c>
      <c r="H271" s="1">
        <v>1164.93</v>
      </c>
      <c r="I271" t="s">
        <v>24</v>
      </c>
      <c r="J271" t="s">
        <v>25</v>
      </c>
      <c r="K271" s="1">
        <v>1164.93</v>
      </c>
      <c r="L271" s="1">
        <v>0</v>
      </c>
      <c r="M271" s="1">
        <v>100</v>
      </c>
      <c r="N271" s="1">
        <v>0</v>
      </c>
      <c r="O271" s="1">
        <v>1164.93</v>
      </c>
      <c r="P271" s="1">
        <v>1164.93</v>
      </c>
      <c r="Q271" s="1">
        <v>1164.93</v>
      </c>
      <c r="R271" s="1">
        <v>0</v>
      </c>
      <c r="S271" s="1">
        <v>0</v>
      </c>
      <c r="T271" s="1">
        <v>0</v>
      </c>
      <c r="U271" s="1">
        <v>1164.93</v>
      </c>
      <c r="V271" s="1">
        <v>0</v>
      </c>
      <c r="W271" s="5">
        <v>0</v>
      </c>
    </row>
    <row r="272" spans="1:23" x14ac:dyDescent="0.2">
      <c r="A272" t="s">
        <v>472</v>
      </c>
      <c r="B272" t="s">
        <v>473</v>
      </c>
      <c r="C272" t="s">
        <v>404</v>
      </c>
      <c r="E272" s="1">
        <v>1589.76</v>
      </c>
      <c r="F272" s="1">
        <v>0</v>
      </c>
      <c r="G272" s="1">
        <v>0</v>
      </c>
      <c r="H272" s="1">
        <v>1589.76</v>
      </c>
      <c r="I272" t="s">
        <v>24</v>
      </c>
      <c r="J272" t="s">
        <v>25</v>
      </c>
      <c r="K272" s="1">
        <v>1589.76</v>
      </c>
      <c r="L272" s="1">
        <v>0</v>
      </c>
      <c r="M272" s="1">
        <v>100</v>
      </c>
      <c r="N272" s="1">
        <v>0</v>
      </c>
      <c r="O272" s="1">
        <v>1589.76</v>
      </c>
      <c r="P272" s="1">
        <v>1589.76</v>
      </c>
      <c r="Q272" s="1">
        <v>1589.76</v>
      </c>
      <c r="R272" s="1">
        <v>0</v>
      </c>
      <c r="S272" s="1">
        <v>0</v>
      </c>
      <c r="T272" s="1">
        <v>0</v>
      </c>
      <c r="U272" s="1">
        <v>1589.76</v>
      </c>
      <c r="V272" s="1">
        <v>0</v>
      </c>
      <c r="W272" s="5">
        <v>0</v>
      </c>
    </row>
    <row r="273" spans="1:23" x14ac:dyDescent="0.2">
      <c r="A273" t="s">
        <v>474</v>
      </c>
      <c r="B273" t="s">
        <v>475</v>
      </c>
      <c r="C273" t="s">
        <v>476</v>
      </c>
      <c r="E273" s="1">
        <v>6113.9800000000005</v>
      </c>
      <c r="F273" s="1">
        <v>0</v>
      </c>
      <c r="G273" s="1">
        <v>0</v>
      </c>
      <c r="H273" s="1">
        <v>6113.9800000000005</v>
      </c>
      <c r="I273" t="s">
        <v>24</v>
      </c>
      <c r="J273" t="s">
        <v>238</v>
      </c>
      <c r="K273" s="1">
        <v>6113.9800000000005</v>
      </c>
      <c r="L273" s="1">
        <v>0</v>
      </c>
      <c r="M273" s="1">
        <v>100</v>
      </c>
      <c r="N273" s="1">
        <v>0</v>
      </c>
      <c r="O273" s="1">
        <v>6113.9800000000005</v>
      </c>
      <c r="P273" s="1">
        <v>6113.9800000000005</v>
      </c>
      <c r="Q273" s="1">
        <v>6113.9800000000005</v>
      </c>
      <c r="R273" s="1">
        <v>0</v>
      </c>
      <c r="S273" s="1">
        <v>0</v>
      </c>
      <c r="T273" s="1">
        <v>0</v>
      </c>
      <c r="U273" s="1">
        <v>6113.9800000000005</v>
      </c>
      <c r="V273" s="1">
        <v>0</v>
      </c>
      <c r="W273" s="5">
        <v>0</v>
      </c>
    </row>
    <row r="274" spans="1:23" x14ac:dyDescent="0.2">
      <c r="A274" t="s">
        <v>477</v>
      </c>
      <c r="B274" t="s">
        <v>30</v>
      </c>
      <c r="C274" t="s">
        <v>478</v>
      </c>
      <c r="E274" s="1">
        <v>27962.799999999999</v>
      </c>
      <c r="F274" s="1">
        <v>0</v>
      </c>
      <c r="G274" s="1">
        <v>0</v>
      </c>
      <c r="H274" s="1">
        <v>27962.799999999999</v>
      </c>
      <c r="I274" t="s">
        <v>24</v>
      </c>
      <c r="J274" t="s">
        <v>35</v>
      </c>
      <c r="K274" s="1">
        <v>27962.799999999999</v>
      </c>
      <c r="L274" s="1">
        <v>0</v>
      </c>
      <c r="M274" s="1">
        <v>100</v>
      </c>
      <c r="N274" s="1">
        <v>0</v>
      </c>
      <c r="O274" s="1">
        <v>27962.799999999999</v>
      </c>
      <c r="P274" s="1">
        <v>27962.799999999999</v>
      </c>
      <c r="Q274" s="1">
        <v>27962.799999999999</v>
      </c>
      <c r="R274" s="1">
        <v>0</v>
      </c>
      <c r="S274" s="1">
        <v>0</v>
      </c>
      <c r="T274" s="1">
        <v>0</v>
      </c>
      <c r="U274" s="1">
        <v>27962.799999999999</v>
      </c>
      <c r="V274" s="1">
        <v>0</v>
      </c>
      <c r="W274" s="5">
        <v>0</v>
      </c>
    </row>
    <row r="275" spans="1:23" x14ac:dyDescent="0.2">
      <c r="A275" t="s">
        <v>479</v>
      </c>
      <c r="B275" t="s">
        <v>480</v>
      </c>
      <c r="C275" t="s">
        <v>481</v>
      </c>
      <c r="E275" s="1">
        <v>56643</v>
      </c>
      <c r="F275" s="1">
        <v>0</v>
      </c>
      <c r="G275" s="1">
        <v>0</v>
      </c>
      <c r="H275" s="1">
        <v>56643</v>
      </c>
      <c r="I275" t="s">
        <v>24</v>
      </c>
      <c r="J275" t="s">
        <v>35</v>
      </c>
      <c r="K275" s="1">
        <v>56643</v>
      </c>
      <c r="L275" s="1">
        <v>0</v>
      </c>
      <c r="M275" s="1">
        <v>100</v>
      </c>
      <c r="N275" s="1">
        <v>0</v>
      </c>
      <c r="O275" s="1">
        <v>56643</v>
      </c>
      <c r="P275" s="1">
        <v>56643</v>
      </c>
      <c r="Q275" s="1">
        <v>56643</v>
      </c>
      <c r="R275" s="1">
        <v>0</v>
      </c>
      <c r="S275" s="1">
        <v>0</v>
      </c>
      <c r="T275" s="1">
        <v>0</v>
      </c>
      <c r="U275" s="1">
        <v>56643</v>
      </c>
      <c r="V275" s="1">
        <v>0</v>
      </c>
      <c r="W275" s="5">
        <v>0</v>
      </c>
    </row>
    <row r="276" spans="1:23" x14ac:dyDescent="0.2">
      <c r="A276" t="s">
        <v>482</v>
      </c>
      <c r="B276" t="s">
        <v>483</v>
      </c>
      <c r="C276" t="s">
        <v>484</v>
      </c>
      <c r="E276" s="1">
        <v>6197.08</v>
      </c>
      <c r="F276" s="1">
        <v>0</v>
      </c>
      <c r="G276" s="1">
        <v>0</v>
      </c>
      <c r="H276" s="1">
        <v>6197.08</v>
      </c>
      <c r="I276" t="s">
        <v>24</v>
      </c>
      <c r="J276" t="s">
        <v>25</v>
      </c>
      <c r="K276" s="1">
        <v>6197.08</v>
      </c>
      <c r="L276" s="1">
        <v>0</v>
      </c>
      <c r="M276" s="1">
        <v>100</v>
      </c>
      <c r="N276" s="1">
        <v>0</v>
      </c>
      <c r="O276" s="1">
        <v>6197.08</v>
      </c>
      <c r="P276" s="1">
        <v>6197.08</v>
      </c>
      <c r="Q276" s="1">
        <v>6197.08</v>
      </c>
      <c r="R276" s="1">
        <v>0</v>
      </c>
      <c r="S276" s="1">
        <v>0</v>
      </c>
      <c r="T276" s="1">
        <v>0</v>
      </c>
      <c r="U276" s="1">
        <v>6197.08</v>
      </c>
      <c r="V276" s="1">
        <v>0</v>
      </c>
      <c r="W276" s="5">
        <v>0</v>
      </c>
    </row>
    <row r="277" spans="1:23" x14ac:dyDescent="0.2">
      <c r="A277" t="s">
        <v>485</v>
      </c>
      <c r="B277" t="s">
        <v>462</v>
      </c>
      <c r="C277" t="s">
        <v>484</v>
      </c>
      <c r="E277" s="1">
        <v>2742.85</v>
      </c>
      <c r="F277" s="1">
        <v>0</v>
      </c>
      <c r="G277" s="1">
        <v>0</v>
      </c>
      <c r="H277" s="1">
        <v>2742.85</v>
      </c>
      <c r="I277" t="s">
        <v>24</v>
      </c>
      <c r="J277" t="s">
        <v>25</v>
      </c>
      <c r="K277" s="1">
        <v>2742.85</v>
      </c>
      <c r="L277" s="1">
        <v>0</v>
      </c>
      <c r="M277" s="1">
        <v>100</v>
      </c>
      <c r="N277" s="1">
        <v>0</v>
      </c>
      <c r="O277" s="1">
        <v>2742.85</v>
      </c>
      <c r="P277" s="1">
        <v>2742.85</v>
      </c>
      <c r="Q277" s="1">
        <v>2742.85</v>
      </c>
      <c r="R277" s="1">
        <v>0</v>
      </c>
      <c r="S277" s="1">
        <v>0</v>
      </c>
      <c r="T277" s="1">
        <v>0</v>
      </c>
      <c r="U277" s="1">
        <v>2742.85</v>
      </c>
      <c r="V277" s="1">
        <v>0</v>
      </c>
      <c r="W277" s="5">
        <v>0</v>
      </c>
    </row>
    <row r="278" spans="1:23" x14ac:dyDescent="0.2">
      <c r="A278" t="s">
        <v>486</v>
      </c>
      <c r="B278" t="s">
        <v>487</v>
      </c>
      <c r="C278" t="s">
        <v>488</v>
      </c>
      <c r="E278" s="1">
        <v>15000</v>
      </c>
      <c r="F278" s="1">
        <v>0</v>
      </c>
      <c r="G278" s="1">
        <v>0</v>
      </c>
      <c r="H278" s="1">
        <v>15000</v>
      </c>
      <c r="I278" t="s">
        <v>24</v>
      </c>
      <c r="J278" t="s">
        <v>25</v>
      </c>
      <c r="K278" s="1">
        <v>15000</v>
      </c>
      <c r="L278" s="1">
        <v>0</v>
      </c>
      <c r="M278" s="1">
        <v>100</v>
      </c>
      <c r="N278" s="1">
        <v>0</v>
      </c>
      <c r="O278" s="1">
        <v>15000</v>
      </c>
      <c r="P278" s="1">
        <v>15000</v>
      </c>
      <c r="Q278" s="1">
        <v>15000</v>
      </c>
      <c r="R278" s="1">
        <v>0</v>
      </c>
      <c r="S278" s="1">
        <v>0</v>
      </c>
      <c r="T278" s="1">
        <v>0</v>
      </c>
      <c r="U278" s="1">
        <v>15000</v>
      </c>
      <c r="V278" s="1">
        <v>0</v>
      </c>
      <c r="W278" s="5">
        <v>0</v>
      </c>
    </row>
    <row r="279" spans="1:23" x14ac:dyDescent="0.2">
      <c r="A279" t="s">
        <v>489</v>
      </c>
      <c r="B279" t="s">
        <v>490</v>
      </c>
      <c r="C279" t="s">
        <v>491</v>
      </c>
      <c r="E279" s="1">
        <v>1578.33</v>
      </c>
      <c r="F279" s="1">
        <v>0</v>
      </c>
      <c r="G279" s="1">
        <v>0</v>
      </c>
      <c r="H279" s="1">
        <v>1578.33</v>
      </c>
      <c r="I279" t="s">
        <v>24</v>
      </c>
      <c r="J279" t="s">
        <v>25</v>
      </c>
      <c r="K279" s="1">
        <v>1578.33</v>
      </c>
      <c r="L279" s="1">
        <v>0</v>
      </c>
      <c r="M279" s="1">
        <v>100</v>
      </c>
      <c r="N279" s="1">
        <v>0</v>
      </c>
      <c r="O279" s="1">
        <v>1578.33</v>
      </c>
      <c r="P279" s="1">
        <v>1578.33</v>
      </c>
      <c r="Q279" s="1">
        <v>1578.33</v>
      </c>
      <c r="R279" s="1">
        <v>0</v>
      </c>
      <c r="S279" s="1">
        <v>0</v>
      </c>
      <c r="T279" s="1">
        <v>0</v>
      </c>
      <c r="U279" s="1">
        <v>1578.33</v>
      </c>
      <c r="V279" s="1">
        <v>0</v>
      </c>
      <c r="W279" s="5">
        <v>0</v>
      </c>
    </row>
    <row r="280" spans="1:23" x14ac:dyDescent="0.2">
      <c r="A280" t="s">
        <v>492</v>
      </c>
      <c r="B280" t="s">
        <v>493</v>
      </c>
      <c r="C280" t="s">
        <v>494</v>
      </c>
      <c r="E280" s="1">
        <v>1049.1600000000001</v>
      </c>
      <c r="F280" s="1">
        <v>0</v>
      </c>
      <c r="G280" s="1">
        <v>0</v>
      </c>
      <c r="H280" s="1">
        <v>1049.1600000000001</v>
      </c>
      <c r="I280" t="s">
        <v>24</v>
      </c>
      <c r="J280" t="s">
        <v>238</v>
      </c>
      <c r="K280" s="1">
        <v>1049.1600000000001</v>
      </c>
      <c r="L280" s="1">
        <v>0</v>
      </c>
      <c r="M280" s="1">
        <v>100</v>
      </c>
      <c r="N280" s="1">
        <v>0</v>
      </c>
      <c r="O280" s="1">
        <v>1049.1600000000001</v>
      </c>
      <c r="P280" s="1">
        <v>1049.1600000000001</v>
      </c>
      <c r="Q280" s="1">
        <v>1049.1600000000001</v>
      </c>
      <c r="R280" s="1">
        <v>0</v>
      </c>
      <c r="S280" s="1">
        <v>0</v>
      </c>
      <c r="T280" s="1">
        <v>0</v>
      </c>
      <c r="U280" s="1">
        <v>1049.1600000000001</v>
      </c>
      <c r="V280" s="1">
        <v>0</v>
      </c>
      <c r="W280" s="5">
        <v>0</v>
      </c>
    </row>
    <row r="281" spans="1:23" x14ac:dyDescent="0.2">
      <c r="A281" t="s">
        <v>495</v>
      </c>
      <c r="B281" t="s">
        <v>496</v>
      </c>
      <c r="C281" t="s">
        <v>497</v>
      </c>
      <c r="E281" s="1">
        <v>25311.040000000001</v>
      </c>
      <c r="F281" s="1">
        <v>0</v>
      </c>
      <c r="G281" s="1">
        <v>0</v>
      </c>
      <c r="H281" s="1">
        <v>25311.040000000001</v>
      </c>
      <c r="I281" t="s">
        <v>24</v>
      </c>
      <c r="J281" t="s">
        <v>35</v>
      </c>
      <c r="K281" s="1">
        <v>25311.040000000001</v>
      </c>
      <c r="L281" s="1">
        <v>0</v>
      </c>
      <c r="M281" s="1">
        <v>100</v>
      </c>
      <c r="N281" s="1">
        <v>0</v>
      </c>
      <c r="O281" s="1">
        <v>25311.040000000001</v>
      </c>
      <c r="P281" s="1">
        <v>25311.040000000001</v>
      </c>
      <c r="Q281" s="1">
        <v>25311.040000000001</v>
      </c>
      <c r="R281" s="1">
        <v>0</v>
      </c>
      <c r="S281" s="1">
        <v>0</v>
      </c>
      <c r="T281" s="1">
        <v>0</v>
      </c>
      <c r="U281" s="1">
        <v>25311.040000000001</v>
      </c>
      <c r="V281" s="1">
        <v>0</v>
      </c>
      <c r="W281" s="5">
        <v>0</v>
      </c>
    </row>
    <row r="282" spans="1:23" x14ac:dyDescent="0.2">
      <c r="A282" t="s">
        <v>498</v>
      </c>
      <c r="B282" t="s">
        <v>499</v>
      </c>
      <c r="C282" t="s">
        <v>500</v>
      </c>
      <c r="E282" s="1">
        <v>29233.5</v>
      </c>
      <c r="F282" s="1">
        <v>0</v>
      </c>
      <c r="G282" s="1">
        <v>0</v>
      </c>
      <c r="H282" s="1">
        <v>29233.5</v>
      </c>
      <c r="I282" t="s">
        <v>24</v>
      </c>
      <c r="J282" t="s">
        <v>35</v>
      </c>
      <c r="K282" s="1">
        <v>29233.5</v>
      </c>
      <c r="L282" s="1">
        <v>0</v>
      </c>
      <c r="M282" s="1">
        <v>100</v>
      </c>
      <c r="N282" s="1">
        <v>0</v>
      </c>
      <c r="O282" s="1">
        <v>29233.5</v>
      </c>
      <c r="P282" s="1">
        <v>29233.5</v>
      </c>
      <c r="Q282" s="1">
        <v>29233.5</v>
      </c>
      <c r="R282" s="1">
        <v>0</v>
      </c>
      <c r="S282" s="1">
        <v>0</v>
      </c>
      <c r="T282" s="1">
        <v>0</v>
      </c>
      <c r="U282" s="1">
        <v>29233.5</v>
      </c>
      <c r="V282" s="1">
        <v>0</v>
      </c>
      <c r="W282" s="5">
        <v>0</v>
      </c>
    </row>
    <row r="283" spans="1:23" x14ac:dyDescent="0.2">
      <c r="A283" t="s">
        <v>501</v>
      </c>
      <c r="B283" t="s">
        <v>502</v>
      </c>
      <c r="C283" t="s">
        <v>503</v>
      </c>
      <c r="E283" s="1">
        <v>1133.1400000000001</v>
      </c>
      <c r="F283" s="1">
        <v>0</v>
      </c>
      <c r="G283" s="1">
        <v>0</v>
      </c>
      <c r="H283" s="1">
        <v>1133.1400000000001</v>
      </c>
      <c r="I283" t="s">
        <v>24</v>
      </c>
      <c r="J283" t="s">
        <v>35</v>
      </c>
      <c r="K283" s="1">
        <v>1133.1400000000001</v>
      </c>
      <c r="L283" s="1">
        <v>0</v>
      </c>
      <c r="M283" s="1">
        <v>100</v>
      </c>
      <c r="N283" s="1">
        <v>0</v>
      </c>
      <c r="O283" s="1">
        <v>1133.1400000000001</v>
      </c>
      <c r="P283" s="1">
        <v>1133.1400000000001</v>
      </c>
      <c r="Q283" s="1">
        <v>1133.1400000000001</v>
      </c>
      <c r="R283" s="1">
        <v>0</v>
      </c>
      <c r="S283" s="1">
        <v>0</v>
      </c>
      <c r="T283" s="1">
        <v>0</v>
      </c>
      <c r="U283" s="1">
        <v>1133.1400000000001</v>
      </c>
      <c r="V283" s="1">
        <v>0</v>
      </c>
      <c r="W283" s="5">
        <v>0</v>
      </c>
    </row>
    <row r="284" spans="1:23" x14ac:dyDescent="0.2">
      <c r="A284" t="s">
        <v>504</v>
      </c>
      <c r="B284" t="s">
        <v>505</v>
      </c>
      <c r="C284" t="s">
        <v>503</v>
      </c>
      <c r="E284" s="1">
        <v>2330.94</v>
      </c>
      <c r="F284" s="1">
        <v>0</v>
      </c>
      <c r="G284" s="1">
        <v>0</v>
      </c>
      <c r="H284" s="1">
        <v>2330.94</v>
      </c>
      <c r="I284" t="s">
        <v>24</v>
      </c>
      <c r="J284" t="s">
        <v>35</v>
      </c>
      <c r="K284" s="1">
        <v>2330.94</v>
      </c>
      <c r="L284" s="1">
        <v>0</v>
      </c>
      <c r="M284" s="1">
        <v>100</v>
      </c>
      <c r="N284" s="1">
        <v>0</v>
      </c>
      <c r="O284" s="1">
        <v>2330.94</v>
      </c>
      <c r="P284" s="1">
        <v>2330.94</v>
      </c>
      <c r="Q284" s="1">
        <v>2330.94</v>
      </c>
      <c r="R284" s="1">
        <v>0</v>
      </c>
      <c r="S284" s="1">
        <v>0</v>
      </c>
      <c r="T284" s="1">
        <v>0</v>
      </c>
      <c r="U284" s="1">
        <v>2330.94</v>
      </c>
      <c r="V284" s="1">
        <v>0</v>
      </c>
      <c r="W284" s="5">
        <v>0</v>
      </c>
    </row>
    <row r="285" spans="1:23" x14ac:dyDescent="0.2">
      <c r="A285" t="s">
        <v>506</v>
      </c>
      <c r="B285" t="s">
        <v>507</v>
      </c>
      <c r="C285" t="s">
        <v>508</v>
      </c>
      <c r="E285" s="1">
        <v>3103.6800000000003</v>
      </c>
      <c r="F285" s="1">
        <v>0</v>
      </c>
      <c r="G285" s="1">
        <v>0</v>
      </c>
      <c r="H285" s="1">
        <v>3103.6800000000003</v>
      </c>
      <c r="I285" t="s">
        <v>24</v>
      </c>
      <c r="J285" t="s">
        <v>35</v>
      </c>
      <c r="K285" s="1">
        <v>3103.6800000000003</v>
      </c>
      <c r="L285" s="1">
        <v>0</v>
      </c>
      <c r="M285" s="1">
        <v>100</v>
      </c>
      <c r="N285" s="1">
        <v>0</v>
      </c>
      <c r="O285" s="1">
        <v>3103.6800000000003</v>
      </c>
      <c r="P285" s="1">
        <v>3103.6800000000003</v>
      </c>
      <c r="Q285" s="1">
        <v>3103.6800000000003</v>
      </c>
      <c r="R285" s="1">
        <v>0</v>
      </c>
      <c r="S285" s="1">
        <v>0</v>
      </c>
      <c r="T285" s="1">
        <v>0</v>
      </c>
      <c r="U285" s="1">
        <v>3103.6800000000003</v>
      </c>
      <c r="V285" s="1">
        <v>0</v>
      </c>
      <c r="W285" s="5">
        <v>0</v>
      </c>
    </row>
    <row r="286" spans="1:23" x14ac:dyDescent="0.2">
      <c r="A286" t="s">
        <v>509</v>
      </c>
      <c r="B286" t="s">
        <v>510</v>
      </c>
      <c r="C286" t="s">
        <v>511</v>
      </c>
      <c r="E286" s="1">
        <v>1782.38</v>
      </c>
      <c r="F286" s="1">
        <v>0</v>
      </c>
      <c r="G286" s="1">
        <v>0</v>
      </c>
      <c r="H286" s="1">
        <v>1782.38</v>
      </c>
      <c r="I286" t="s">
        <v>24</v>
      </c>
      <c r="J286" t="s">
        <v>35</v>
      </c>
      <c r="K286" s="1">
        <v>1782.38</v>
      </c>
      <c r="L286" s="1">
        <v>0</v>
      </c>
      <c r="M286" s="1">
        <v>100</v>
      </c>
      <c r="N286" s="1">
        <v>0</v>
      </c>
      <c r="O286" s="1">
        <v>1782.38</v>
      </c>
      <c r="P286" s="1">
        <v>1782.38</v>
      </c>
      <c r="Q286" s="1">
        <v>1782.38</v>
      </c>
      <c r="R286" s="1">
        <v>0</v>
      </c>
      <c r="S286" s="1">
        <v>0</v>
      </c>
      <c r="T286" s="1">
        <v>0</v>
      </c>
      <c r="U286" s="1">
        <v>1782.38</v>
      </c>
      <c r="V286" s="1">
        <v>0</v>
      </c>
      <c r="W286" s="5">
        <v>0</v>
      </c>
    </row>
    <row r="287" spans="1:23" x14ac:dyDescent="0.2">
      <c r="A287" t="s">
        <v>512</v>
      </c>
      <c r="B287" t="s">
        <v>513</v>
      </c>
      <c r="C287" t="s">
        <v>514</v>
      </c>
      <c r="E287" s="1">
        <v>2475</v>
      </c>
      <c r="F287" s="1">
        <v>0</v>
      </c>
      <c r="G287" s="1">
        <v>0</v>
      </c>
      <c r="H287" s="1">
        <v>2475</v>
      </c>
      <c r="I287" t="s">
        <v>24</v>
      </c>
      <c r="J287" t="s">
        <v>35</v>
      </c>
      <c r="K287" s="1">
        <v>2475</v>
      </c>
      <c r="L287" s="1">
        <v>0</v>
      </c>
      <c r="M287" s="1">
        <v>100</v>
      </c>
      <c r="N287" s="1">
        <v>0</v>
      </c>
      <c r="O287" s="1">
        <v>2475</v>
      </c>
      <c r="P287" s="1">
        <v>2475</v>
      </c>
      <c r="Q287" s="1">
        <v>2475</v>
      </c>
      <c r="R287" s="1">
        <v>0</v>
      </c>
      <c r="S287" s="1">
        <v>0</v>
      </c>
      <c r="T287" s="1">
        <v>0</v>
      </c>
      <c r="U287" s="1">
        <v>2475</v>
      </c>
      <c r="V287" s="1">
        <v>0</v>
      </c>
      <c r="W287" s="5">
        <v>0</v>
      </c>
    </row>
    <row r="288" spans="1:23" x14ac:dyDescent="0.2">
      <c r="A288" t="s">
        <v>521</v>
      </c>
      <c r="B288" t="s">
        <v>522</v>
      </c>
      <c r="C288" t="s">
        <v>523</v>
      </c>
      <c r="E288" s="1">
        <v>21656.28</v>
      </c>
      <c r="F288" s="1">
        <v>0</v>
      </c>
      <c r="G288" s="1">
        <v>0</v>
      </c>
      <c r="H288" s="1">
        <v>21656.28</v>
      </c>
      <c r="I288" t="s">
        <v>24</v>
      </c>
      <c r="J288" t="s">
        <v>35</v>
      </c>
      <c r="K288" s="1">
        <v>21656.28</v>
      </c>
      <c r="L288" s="1">
        <v>0</v>
      </c>
      <c r="M288" s="1">
        <v>100</v>
      </c>
      <c r="N288" s="1">
        <v>0</v>
      </c>
      <c r="O288" s="1">
        <v>21656.28</v>
      </c>
      <c r="P288" s="1">
        <v>21656.28</v>
      </c>
      <c r="Q288" s="1">
        <v>21656.28</v>
      </c>
      <c r="R288" s="1">
        <v>0</v>
      </c>
      <c r="S288" s="1">
        <v>0</v>
      </c>
      <c r="T288" s="1">
        <v>0</v>
      </c>
      <c r="U288" s="1">
        <v>21656.28</v>
      </c>
      <c r="V288" s="1">
        <v>0</v>
      </c>
      <c r="W288" s="5">
        <v>0</v>
      </c>
    </row>
    <row r="289" spans="1:23" x14ac:dyDescent="0.2">
      <c r="A289" t="s">
        <v>535</v>
      </c>
      <c r="B289" t="s">
        <v>536</v>
      </c>
      <c r="C289" t="s">
        <v>537</v>
      </c>
      <c r="E289" s="1">
        <v>2592.16</v>
      </c>
      <c r="F289" s="1">
        <v>0</v>
      </c>
      <c r="G289" s="1">
        <v>0</v>
      </c>
      <c r="H289" s="1">
        <v>2592.16</v>
      </c>
      <c r="I289" t="s">
        <v>24</v>
      </c>
      <c r="J289" t="s">
        <v>35</v>
      </c>
      <c r="K289" s="1">
        <v>2592.16</v>
      </c>
      <c r="L289" s="1">
        <v>0</v>
      </c>
      <c r="M289" s="1">
        <v>100</v>
      </c>
      <c r="N289" s="1">
        <v>0</v>
      </c>
      <c r="O289" s="1">
        <v>2592.16</v>
      </c>
      <c r="P289" s="1">
        <v>2592.16</v>
      </c>
      <c r="Q289" s="1">
        <v>2592.16</v>
      </c>
      <c r="R289" s="1">
        <v>0</v>
      </c>
      <c r="S289" s="1">
        <v>0</v>
      </c>
      <c r="T289" s="1">
        <v>0</v>
      </c>
      <c r="U289" s="1">
        <v>2592.16</v>
      </c>
      <c r="V289" s="1">
        <v>0</v>
      </c>
      <c r="W289" s="5">
        <v>0</v>
      </c>
    </row>
    <row r="290" spans="1:23" x14ac:dyDescent="0.2">
      <c r="A290" t="s">
        <v>538</v>
      </c>
      <c r="B290" t="s">
        <v>539</v>
      </c>
      <c r="C290" t="s">
        <v>537</v>
      </c>
      <c r="E290" s="1">
        <v>6370.97</v>
      </c>
      <c r="F290" s="1">
        <v>0</v>
      </c>
      <c r="G290" s="1">
        <v>0</v>
      </c>
      <c r="H290" s="1">
        <v>6370.97</v>
      </c>
      <c r="I290" t="s">
        <v>24</v>
      </c>
      <c r="J290" t="s">
        <v>35</v>
      </c>
      <c r="K290" s="1">
        <v>6370.97</v>
      </c>
      <c r="L290" s="1">
        <v>0</v>
      </c>
      <c r="M290" s="1">
        <v>100</v>
      </c>
      <c r="N290" s="1">
        <v>0</v>
      </c>
      <c r="O290" s="1">
        <v>6370.97</v>
      </c>
      <c r="P290" s="1">
        <v>6370.97</v>
      </c>
      <c r="Q290" s="1">
        <v>6370.97</v>
      </c>
      <c r="R290" s="1">
        <v>0</v>
      </c>
      <c r="S290" s="1">
        <v>0</v>
      </c>
      <c r="T290" s="1">
        <v>0</v>
      </c>
      <c r="U290" s="1">
        <v>6370.97</v>
      </c>
      <c r="V290" s="1">
        <v>0</v>
      </c>
      <c r="W290" s="5">
        <v>0</v>
      </c>
    </row>
    <row r="291" spans="1:23" x14ac:dyDescent="0.2">
      <c r="A291" t="s">
        <v>543</v>
      </c>
      <c r="B291" t="s">
        <v>544</v>
      </c>
      <c r="C291" t="s">
        <v>545</v>
      </c>
      <c r="E291" s="1">
        <v>1379.26</v>
      </c>
      <c r="F291" s="1">
        <v>0</v>
      </c>
      <c r="G291" s="1">
        <v>0</v>
      </c>
      <c r="H291" s="1">
        <v>1379.26</v>
      </c>
      <c r="I291" t="s">
        <v>24</v>
      </c>
      <c r="J291" t="s">
        <v>25</v>
      </c>
      <c r="K291" s="1">
        <v>1379.26</v>
      </c>
      <c r="L291" s="1">
        <v>0</v>
      </c>
      <c r="M291" s="1">
        <v>100</v>
      </c>
      <c r="N291" s="1">
        <v>0</v>
      </c>
      <c r="O291" s="1">
        <v>1379.26</v>
      </c>
      <c r="P291" s="1">
        <v>1379.26</v>
      </c>
      <c r="Q291" s="1">
        <v>1379.26</v>
      </c>
      <c r="R291" s="1">
        <v>0</v>
      </c>
      <c r="S291" s="1">
        <v>0</v>
      </c>
      <c r="T291" s="1">
        <v>0</v>
      </c>
      <c r="U291" s="1">
        <v>1379.26</v>
      </c>
      <c r="V291" s="1">
        <v>0</v>
      </c>
      <c r="W291" s="5">
        <v>0</v>
      </c>
    </row>
    <row r="292" spans="1:23" x14ac:dyDescent="0.2">
      <c r="A292" t="s">
        <v>546</v>
      </c>
      <c r="B292" t="s">
        <v>547</v>
      </c>
      <c r="C292" t="s">
        <v>548</v>
      </c>
      <c r="E292" s="1">
        <v>28855.170000000002</v>
      </c>
      <c r="F292" s="1">
        <v>0</v>
      </c>
      <c r="G292" s="1">
        <v>0</v>
      </c>
      <c r="H292" s="1">
        <v>28855.170000000002</v>
      </c>
      <c r="I292" t="s">
        <v>24</v>
      </c>
      <c r="J292" t="s">
        <v>25</v>
      </c>
      <c r="K292" s="1">
        <v>28855.170000000002</v>
      </c>
      <c r="L292" s="1">
        <v>0</v>
      </c>
      <c r="M292" s="1">
        <v>100</v>
      </c>
      <c r="N292" s="1">
        <v>0</v>
      </c>
      <c r="O292" s="1">
        <v>28855.170000000002</v>
      </c>
      <c r="P292" s="1">
        <v>28855.170000000002</v>
      </c>
      <c r="Q292" s="1">
        <v>28855.170000000002</v>
      </c>
      <c r="R292" s="1">
        <v>0</v>
      </c>
      <c r="S292" s="1">
        <v>0</v>
      </c>
      <c r="T292" s="1">
        <v>0</v>
      </c>
      <c r="U292" s="1">
        <v>28855.170000000002</v>
      </c>
      <c r="V292" s="1">
        <v>0</v>
      </c>
      <c r="W292" s="5">
        <v>0</v>
      </c>
    </row>
    <row r="293" spans="1:23" x14ac:dyDescent="0.2">
      <c r="A293" t="s">
        <v>549</v>
      </c>
      <c r="B293" t="s">
        <v>550</v>
      </c>
      <c r="C293" t="s">
        <v>551</v>
      </c>
      <c r="E293" s="1">
        <v>2362.87</v>
      </c>
      <c r="F293" s="1">
        <v>0</v>
      </c>
      <c r="G293" s="1">
        <v>0</v>
      </c>
      <c r="H293" s="1">
        <v>2362.87</v>
      </c>
      <c r="I293" t="s">
        <v>24</v>
      </c>
      <c r="J293" t="s">
        <v>25</v>
      </c>
      <c r="K293" s="1">
        <v>2362.87</v>
      </c>
      <c r="L293" s="1">
        <v>0</v>
      </c>
      <c r="M293" s="1">
        <v>100</v>
      </c>
      <c r="N293" s="1">
        <v>0</v>
      </c>
      <c r="O293" s="1">
        <v>2362.87</v>
      </c>
      <c r="P293" s="1">
        <v>2362.87</v>
      </c>
      <c r="Q293" s="1">
        <v>2362.87</v>
      </c>
      <c r="R293" s="1">
        <v>0</v>
      </c>
      <c r="S293" s="1">
        <v>0</v>
      </c>
      <c r="T293" s="1">
        <v>0</v>
      </c>
      <c r="U293" s="1">
        <v>2362.87</v>
      </c>
      <c r="V293" s="1">
        <v>0</v>
      </c>
      <c r="W293" s="5">
        <v>0</v>
      </c>
    </row>
    <row r="294" spans="1:23" x14ac:dyDescent="0.2">
      <c r="A294" t="s">
        <v>552</v>
      </c>
      <c r="B294" t="s">
        <v>553</v>
      </c>
      <c r="C294" t="s">
        <v>554</v>
      </c>
      <c r="E294" s="1">
        <v>3449.88</v>
      </c>
      <c r="F294" s="1">
        <v>0</v>
      </c>
      <c r="G294" s="1">
        <v>0</v>
      </c>
      <c r="H294" s="1">
        <v>3449.88</v>
      </c>
      <c r="I294" t="s">
        <v>24</v>
      </c>
      <c r="J294" t="s">
        <v>25</v>
      </c>
      <c r="K294" s="1">
        <v>3449.88</v>
      </c>
      <c r="L294" s="1">
        <v>0</v>
      </c>
      <c r="M294" s="1">
        <v>100</v>
      </c>
      <c r="N294" s="1">
        <v>0</v>
      </c>
      <c r="O294" s="1">
        <v>3449.88</v>
      </c>
      <c r="P294" s="1">
        <v>3449.88</v>
      </c>
      <c r="Q294" s="1">
        <v>3449.88</v>
      </c>
      <c r="R294" s="1">
        <v>0</v>
      </c>
      <c r="S294" s="1">
        <v>0</v>
      </c>
      <c r="T294" s="1">
        <v>0</v>
      </c>
      <c r="U294" s="1">
        <v>3449.88</v>
      </c>
      <c r="V294" s="1">
        <v>0</v>
      </c>
      <c r="W294" s="5">
        <v>0</v>
      </c>
    </row>
    <row r="295" spans="1:23" x14ac:dyDescent="0.2">
      <c r="A295" t="s">
        <v>555</v>
      </c>
      <c r="B295" t="s">
        <v>556</v>
      </c>
      <c r="C295" t="s">
        <v>557</v>
      </c>
      <c r="E295" s="1">
        <v>2078.34</v>
      </c>
      <c r="F295" s="1">
        <v>0</v>
      </c>
      <c r="G295" s="1">
        <v>0</v>
      </c>
      <c r="H295" s="1">
        <v>2078.34</v>
      </c>
      <c r="I295" t="s">
        <v>24</v>
      </c>
      <c r="J295" t="s">
        <v>25</v>
      </c>
      <c r="K295" s="1">
        <v>2078.34</v>
      </c>
      <c r="L295" s="1">
        <v>0</v>
      </c>
      <c r="M295" s="1">
        <v>100</v>
      </c>
      <c r="N295" s="1">
        <v>0</v>
      </c>
      <c r="O295" s="1">
        <v>2078.34</v>
      </c>
      <c r="P295" s="1">
        <v>2078.34</v>
      </c>
      <c r="Q295" s="1">
        <v>2078.34</v>
      </c>
      <c r="R295" s="1">
        <v>0</v>
      </c>
      <c r="S295" s="1">
        <v>0</v>
      </c>
      <c r="T295" s="1">
        <v>0</v>
      </c>
      <c r="U295" s="1">
        <v>2078.34</v>
      </c>
      <c r="V295" s="1">
        <v>0</v>
      </c>
      <c r="W295" s="5">
        <v>0</v>
      </c>
    </row>
    <row r="296" spans="1:23" x14ac:dyDescent="0.2">
      <c r="A296" t="s">
        <v>558</v>
      </c>
      <c r="B296" t="s">
        <v>559</v>
      </c>
      <c r="C296" t="s">
        <v>560</v>
      </c>
      <c r="E296" s="1">
        <v>1836.03</v>
      </c>
      <c r="F296" s="1">
        <v>0</v>
      </c>
      <c r="G296" s="1">
        <v>0</v>
      </c>
      <c r="H296" s="1">
        <v>1836.03</v>
      </c>
      <c r="I296" t="s">
        <v>24</v>
      </c>
      <c r="J296" t="s">
        <v>25</v>
      </c>
      <c r="K296" s="1">
        <v>1836.03</v>
      </c>
      <c r="L296" s="1">
        <v>0</v>
      </c>
      <c r="M296" s="1">
        <v>100</v>
      </c>
      <c r="N296" s="1">
        <v>0</v>
      </c>
      <c r="O296" s="1">
        <v>1836.03</v>
      </c>
      <c r="P296" s="1">
        <v>1836.03</v>
      </c>
      <c r="Q296" s="1">
        <v>1836.03</v>
      </c>
      <c r="R296" s="1">
        <v>0</v>
      </c>
      <c r="S296" s="1">
        <v>0</v>
      </c>
      <c r="T296" s="1">
        <v>0</v>
      </c>
      <c r="U296" s="1">
        <v>1836.03</v>
      </c>
      <c r="V296" s="1">
        <v>0</v>
      </c>
      <c r="W296" s="5">
        <v>0</v>
      </c>
    </row>
    <row r="297" spans="1:23" x14ac:dyDescent="0.2">
      <c r="A297" t="s">
        <v>561</v>
      </c>
      <c r="B297" t="s">
        <v>562</v>
      </c>
      <c r="C297" t="s">
        <v>563</v>
      </c>
      <c r="E297" s="1">
        <v>2860.18</v>
      </c>
      <c r="F297" s="1">
        <v>0</v>
      </c>
      <c r="G297" s="1">
        <v>0</v>
      </c>
      <c r="H297" s="1">
        <v>2860.18</v>
      </c>
      <c r="I297" t="s">
        <v>24</v>
      </c>
      <c r="J297" t="s">
        <v>25</v>
      </c>
      <c r="K297" s="1">
        <v>2860.18</v>
      </c>
      <c r="L297" s="1">
        <v>0</v>
      </c>
      <c r="M297" s="1">
        <v>100</v>
      </c>
      <c r="N297" s="1">
        <v>0</v>
      </c>
      <c r="O297" s="1">
        <v>2860.18</v>
      </c>
      <c r="P297" s="1">
        <v>2860.18</v>
      </c>
      <c r="Q297" s="1">
        <v>2860.18</v>
      </c>
      <c r="R297" s="1">
        <v>0</v>
      </c>
      <c r="S297" s="1">
        <v>0</v>
      </c>
      <c r="T297" s="1">
        <v>0</v>
      </c>
      <c r="U297" s="1">
        <v>2860.18</v>
      </c>
      <c r="V297" s="1">
        <v>0</v>
      </c>
      <c r="W297" s="5">
        <v>0</v>
      </c>
    </row>
    <row r="298" spans="1:23" x14ac:dyDescent="0.2">
      <c r="A298" t="s">
        <v>564</v>
      </c>
      <c r="B298" t="s">
        <v>565</v>
      </c>
      <c r="C298" t="s">
        <v>566</v>
      </c>
      <c r="E298" s="1">
        <v>2860.18</v>
      </c>
      <c r="F298" s="1">
        <v>0</v>
      </c>
      <c r="G298" s="1">
        <v>0</v>
      </c>
      <c r="H298" s="1">
        <v>2860.18</v>
      </c>
      <c r="I298" t="s">
        <v>24</v>
      </c>
      <c r="J298" t="s">
        <v>25</v>
      </c>
      <c r="K298" s="1">
        <v>2860.18</v>
      </c>
      <c r="L298" s="1">
        <v>0</v>
      </c>
      <c r="M298" s="1">
        <v>100</v>
      </c>
      <c r="N298" s="1">
        <v>0</v>
      </c>
      <c r="O298" s="1">
        <v>2860.18</v>
      </c>
      <c r="P298" s="1">
        <v>2860.18</v>
      </c>
      <c r="Q298" s="1">
        <v>2860.18</v>
      </c>
      <c r="R298" s="1">
        <v>0</v>
      </c>
      <c r="S298" s="1">
        <v>0</v>
      </c>
      <c r="T298" s="1">
        <v>0</v>
      </c>
      <c r="U298" s="1">
        <v>2860.18</v>
      </c>
      <c r="V298" s="1">
        <v>0</v>
      </c>
      <c r="W298" s="5">
        <v>0</v>
      </c>
    </row>
    <row r="299" spans="1:23" x14ac:dyDescent="0.2">
      <c r="A299" t="s">
        <v>567</v>
      </c>
      <c r="B299" t="s">
        <v>568</v>
      </c>
      <c r="C299" t="s">
        <v>569</v>
      </c>
      <c r="E299" s="1">
        <v>1905.45</v>
      </c>
      <c r="F299" s="1">
        <v>0</v>
      </c>
      <c r="G299" s="1">
        <v>0</v>
      </c>
      <c r="H299" s="1">
        <v>1905.45</v>
      </c>
      <c r="I299" t="s">
        <v>24</v>
      </c>
      <c r="J299" t="s">
        <v>25</v>
      </c>
      <c r="K299" s="1">
        <v>1905.45</v>
      </c>
      <c r="L299" s="1">
        <v>0</v>
      </c>
      <c r="M299" s="1">
        <v>100</v>
      </c>
      <c r="N299" s="1">
        <v>0</v>
      </c>
      <c r="O299" s="1">
        <v>1905.45</v>
      </c>
      <c r="P299" s="1">
        <v>1905.45</v>
      </c>
      <c r="Q299" s="1">
        <v>1905.45</v>
      </c>
      <c r="R299" s="1">
        <v>0</v>
      </c>
      <c r="S299" s="1">
        <v>0</v>
      </c>
      <c r="T299" s="1">
        <v>0</v>
      </c>
      <c r="U299" s="1">
        <v>1905.45</v>
      </c>
      <c r="V299" s="1">
        <v>0</v>
      </c>
      <c r="W299" s="5">
        <v>0</v>
      </c>
    </row>
    <row r="300" spans="1:23" x14ac:dyDescent="0.2">
      <c r="A300" t="s">
        <v>570</v>
      </c>
      <c r="B300" t="s">
        <v>571</v>
      </c>
      <c r="C300" t="s">
        <v>572</v>
      </c>
      <c r="E300" s="1">
        <v>1905.45</v>
      </c>
      <c r="F300" s="1">
        <v>0</v>
      </c>
      <c r="G300" s="1">
        <v>0</v>
      </c>
      <c r="H300" s="1">
        <v>1905.45</v>
      </c>
      <c r="I300" t="s">
        <v>24</v>
      </c>
      <c r="J300" t="s">
        <v>25</v>
      </c>
      <c r="K300" s="1">
        <v>1905.45</v>
      </c>
      <c r="L300" s="1">
        <v>0</v>
      </c>
      <c r="M300" s="1">
        <v>100</v>
      </c>
      <c r="N300" s="1">
        <v>0</v>
      </c>
      <c r="O300" s="1">
        <v>1905.45</v>
      </c>
      <c r="P300" s="1">
        <v>1905.45</v>
      </c>
      <c r="Q300" s="1">
        <v>1905.45</v>
      </c>
      <c r="R300" s="1">
        <v>0</v>
      </c>
      <c r="S300" s="1">
        <v>0</v>
      </c>
      <c r="T300" s="1">
        <v>0</v>
      </c>
      <c r="U300" s="1">
        <v>1905.45</v>
      </c>
      <c r="V300" s="1">
        <v>0</v>
      </c>
      <c r="W300" s="5">
        <v>0</v>
      </c>
    </row>
    <row r="301" spans="1:23" x14ac:dyDescent="0.2">
      <c r="A301" t="s">
        <v>573</v>
      </c>
      <c r="B301" t="s">
        <v>574</v>
      </c>
      <c r="C301" t="s">
        <v>575</v>
      </c>
      <c r="E301" s="1">
        <v>1014.44</v>
      </c>
      <c r="F301" s="1">
        <v>0</v>
      </c>
      <c r="G301" s="1">
        <v>0</v>
      </c>
      <c r="H301" s="1">
        <v>1014.44</v>
      </c>
      <c r="I301" t="s">
        <v>24</v>
      </c>
      <c r="J301" t="s">
        <v>238</v>
      </c>
      <c r="K301" s="1">
        <v>1014.44</v>
      </c>
      <c r="L301" s="1">
        <v>0</v>
      </c>
      <c r="M301" s="1">
        <v>100</v>
      </c>
      <c r="N301" s="1">
        <v>0</v>
      </c>
      <c r="O301" s="1">
        <v>1014.44</v>
      </c>
      <c r="P301" s="1">
        <v>1014.44</v>
      </c>
      <c r="Q301" s="1">
        <v>1014.44</v>
      </c>
      <c r="R301" s="1">
        <v>0</v>
      </c>
      <c r="S301" s="1">
        <v>0</v>
      </c>
      <c r="T301" s="1">
        <v>0</v>
      </c>
      <c r="U301" s="1">
        <v>1014.44</v>
      </c>
      <c r="V301" s="1">
        <v>0</v>
      </c>
      <c r="W301" s="5">
        <v>0</v>
      </c>
    </row>
    <row r="302" spans="1:23" x14ac:dyDescent="0.2">
      <c r="A302" t="s">
        <v>576</v>
      </c>
      <c r="B302" t="s">
        <v>577</v>
      </c>
      <c r="C302" t="s">
        <v>578</v>
      </c>
      <c r="E302" s="1">
        <v>3593.9300000000003</v>
      </c>
      <c r="F302" s="1">
        <v>0</v>
      </c>
      <c r="G302" s="1">
        <v>0</v>
      </c>
      <c r="H302" s="1">
        <v>3593.9300000000003</v>
      </c>
      <c r="I302" t="s">
        <v>24</v>
      </c>
      <c r="J302" t="s">
        <v>238</v>
      </c>
      <c r="K302" s="1">
        <v>3593.9300000000003</v>
      </c>
      <c r="L302" s="1">
        <v>0</v>
      </c>
      <c r="M302" s="1">
        <v>100</v>
      </c>
      <c r="N302" s="1">
        <v>0</v>
      </c>
      <c r="O302" s="1">
        <v>3593.9300000000003</v>
      </c>
      <c r="P302" s="1">
        <v>3593.9300000000003</v>
      </c>
      <c r="Q302" s="1">
        <v>3593.9300000000003</v>
      </c>
      <c r="R302" s="1">
        <v>0</v>
      </c>
      <c r="S302" s="1">
        <v>0</v>
      </c>
      <c r="T302" s="1">
        <v>0</v>
      </c>
      <c r="U302" s="1">
        <v>3593.9300000000003</v>
      </c>
      <c r="V302" s="1">
        <v>0</v>
      </c>
      <c r="W302" s="5">
        <v>0</v>
      </c>
    </row>
    <row r="303" spans="1:23" x14ac:dyDescent="0.2">
      <c r="A303" t="s">
        <v>579</v>
      </c>
      <c r="B303" t="s">
        <v>580</v>
      </c>
      <c r="C303" t="s">
        <v>581</v>
      </c>
      <c r="E303" s="1">
        <v>5088</v>
      </c>
      <c r="F303" s="1">
        <v>0</v>
      </c>
      <c r="G303" s="1">
        <v>0</v>
      </c>
      <c r="H303" s="1">
        <v>5088</v>
      </c>
      <c r="I303" t="s">
        <v>24</v>
      </c>
      <c r="J303" t="s">
        <v>35</v>
      </c>
      <c r="K303" s="1">
        <v>5088</v>
      </c>
      <c r="L303" s="1">
        <v>0</v>
      </c>
      <c r="M303" s="1">
        <v>100</v>
      </c>
      <c r="N303" s="1">
        <v>0</v>
      </c>
      <c r="O303" s="1">
        <v>5088</v>
      </c>
      <c r="P303" s="1">
        <v>5088</v>
      </c>
      <c r="Q303" s="1">
        <v>5088</v>
      </c>
      <c r="R303" s="1">
        <v>0</v>
      </c>
      <c r="S303" s="1">
        <v>0</v>
      </c>
      <c r="T303" s="1">
        <v>0</v>
      </c>
      <c r="U303" s="1">
        <v>5088</v>
      </c>
      <c r="V303" s="1">
        <v>0</v>
      </c>
      <c r="W303" s="5">
        <v>0</v>
      </c>
    </row>
    <row r="304" spans="1:23" x14ac:dyDescent="0.2">
      <c r="A304" t="s">
        <v>582</v>
      </c>
      <c r="B304" t="s">
        <v>583</v>
      </c>
      <c r="C304" t="s">
        <v>584</v>
      </c>
      <c r="E304" s="1">
        <v>2850</v>
      </c>
      <c r="F304" s="1">
        <v>0</v>
      </c>
      <c r="G304" s="1">
        <v>0</v>
      </c>
      <c r="H304" s="1">
        <v>2850</v>
      </c>
      <c r="I304" t="s">
        <v>24</v>
      </c>
      <c r="J304" t="s">
        <v>35</v>
      </c>
      <c r="K304" s="1">
        <v>2850</v>
      </c>
      <c r="L304" s="1">
        <v>0</v>
      </c>
      <c r="M304" s="1">
        <v>100</v>
      </c>
      <c r="N304" s="1">
        <v>0</v>
      </c>
      <c r="O304" s="1">
        <v>2850</v>
      </c>
      <c r="P304" s="1">
        <v>2850</v>
      </c>
      <c r="Q304" s="1">
        <v>2850</v>
      </c>
      <c r="R304" s="1">
        <v>0</v>
      </c>
      <c r="S304" s="1">
        <v>0</v>
      </c>
      <c r="T304" s="1">
        <v>0</v>
      </c>
      <c r="U304" s="1">
        <v>2850</v>
      </c>
      <c r="V304" s="1">
        <v>0</v>
      </c>
      <c r="W304" s="5">
        <v>0</v>
      </c>
    </row>
    <row r="305" spans="1:23" x14ac:dyDescent="0.2">
      <c r="A305" t="s">
        <v>585</v>
      </c>
      <c r="B305" t="s">
        <v>586</v>
      </c>
      <c r="C305" t="s">
        <v>587</v>
      </c>
      <c r="E305" s="1">
        <v>6671</v>
      </c>
      <c r="F305" s="1">
        <v>0</v>
      </c>
      <c r="G305" s="1">
        <v>0</v>
      </c>
      <c r="H305" s="1">
        <v>6671</v>
      </c>
      <c r="I305" t="s">
        <v>24</v>
      </c>
      <c r="J305" t="s">
        <v>35</v>
      </c>
      <c r="K305" s="1">
        <v>6671</v>
      </c>
      <c r="L305" s="1">
        <v>0</v>
      </c>
      <c r="M305" s="1">
        <v>100</v>
      </c>
      <c r="N305" s="1">
        <v>0</v>
      </c>
      <c r="O305" s="1">
        <v>6671</v>
      </c>
      <c r="P305" s="1">
        <v>6671</v>
      </c>
      <c r="Q305" s="1">
        <v>6671</v>
      </c>
      <c r="R305" s="1">
        <v>0</v>
      </c>
      <c r="S305" s="1">
        <v>0</v>
      </c>
      <c r="T305" s="1">
        <v>0</v>
      </c>
      <c r="U305" s="1">
        <v>6671</v>
      </c>
      <c r="V305" s="1">
        <v>0</v>
      </c>
      <c r="W305" s="5">
        <v>0</v>
      </c>
    </row>
    <row r="306" spans="1:23" x14ac:dyDescent="0.2">
      <c r="A306" t="s">
        <v>588</v>
      </c>
      <c r="B306" t="s">
        <v>589</v>
      </c>
      <c r="C306" t="s">
        <v>590</v>
      </c>
      <c r="E306" s="1">
        <v>2659.31</v>
      </c>
      <c r="F306" s="1">
        <v>0</v>
      </c>
      <c r="G306" s="1">
        <v>0</v>
      </c>
      <c r="H306" s="1">
        <v>2659.31</v>
      </c>
      <c r="I306" t="s">
        <v>24</v>
      </c>
      <c r="J306" t="s">
        <v>35</v>
      </c>
      <c r="K306" s="1">
        <v>2659.31</v>
      </c>
      <c r="L306" s="1">
        <v>0</v>
      </c>
      <c r="M306" s="1">
        <v>100</v>
      </c>
      <c r="N306" s="1">
        <v>0</v>
      </c>
      <c r="O306" s="1">
        <v>2659.31</v>
      </c>
      <c r="P306" s="1">
        <v>2659.31</v>
      </c>
      <c r="Q306" s="1">
        <v>2659.31</v>
      </c>
      <c r="R306" s="1">
        <v>0</v>
      </c>
      <c r="S306" s="1">
        <v>0</v>
      </c>
      <c r="T306" s="1">
        <v>0</v>
      </c>
      <c r="U306" s="1">
        <v>2659.31</v>
      </c>
      <c r="V306" s="1">
        <v>0</v>
      </c>
      <c r="W306" s="5">
        <v>0</v>
      </c>
    </row>
    <row r="307" spans="1:23" x14ac:dyDescent="0.2">
      <c r="A307" t="s">
        <v>591</v>
      </c>
      <c r="B307" t="s">
        <v>592</v>
      </c>
      <c r="C307" t="s">
        <v>593</v>
      </c>
      <c r="E307" s="1">
        <v>5609.52</v>
      </c>
      <c r="F307" s="1">
        <v>0</v>
      </c>
      <c r="G307" s="1">
        <v>0</v>
      </c>
      <c r="H307" s="1">
        <v>5609.52</v>
      </c>
      <c r="I307" t="s">
        <v>24</v>
      </c>
      <c r="J307" t="s">
        <v>35</v>
      </c>
      <c r="K307" s="1">
        <v>5609.52</v>
      </c>
      <c r="L307" s="1">
        <v>0</v>
      </c>
      <c r="M307" s="1">
        <v>100</v>
      </c>
      <c r="N307" s="1">
        <v>0</v>
      </c>
      <c r="O307" s="1">
        <v>5609.52</v>
      </c>
      <c r="P307" s="1">
        <v>5609.52</v>
      </c>
      <c r="Q307" s="1">
        <v>5609.52</v>
      </c>
      <c r="R307" s="1">
        <v>0</v>
      </c>
      <c r="S307" s="1">
        <v>0</v>
      </c>
      <c r="T307" s="1">
        <v>0</v>
      </c>
      <c r="U307" s="1">
        <v>5609.52</v>
      </c>
      <c r="V307" s="1">
        <v>0</v>
      </c>
      <c r="W307" s="5">
        <v>0</v>
      </c>
    </row>
    <row r="308" spans="1:23" x14ac:dyDescent="0.2">
      <c r="A308" t="s">
        <v>594</v>
      </c>
      <c r="B308" t="s">
        <v>595</v>
      </c>
      <c r="C308" t="s">
        <v>596</v>
      </c>
      <c r="E308" s="1">
        <v>12679.78</v>
      </c>
      <c r="F308" s="1">
        <v>0</v>
      </c>
      <c r="G308" s="1">
        <v>0</v>
      </c>
      <c r="H308" s="1">
        <v>12679.78</v>
      </c>
      <c r="I308" t="s">
        <v>24</v>
      </c>
      <c r="J308" t="s">
        <v>35</v>
      </c>
      <c r="K308" s="1">
        <v>12679.78</v>
      </c>
      <c r="L308" s="1">
        <v>0</v>
      </c>
      <c r="M308" s="1">
        <v>100</v>
      </c>
      <c r="N308" s="1">
        <v>0</v>
      </c>
      <c r="O308" s="1">
        <v>12679.78</v>
      </c>
      <c r="P308" s="1">
        <v>12679.78</v>
      </c>
      <c r="Q308" s="1">
        <v>12679.78</v>
      </c>
      <c r="R308" s="1">
        <v>0</v>
      </c>
      <c r="S308" s="1">
        <v>0</v>
      </c>
      <c r="T308" s="1">
        <v>0</v>
      </c>
      <c r="U308" s="1">
        <v>12679.78</v>
      </c>
      <c r="V308" s="1">
        <v>0</v>
      </c>
      <c r="W308" s="5">
        <v>0</v>
      </c>
    </row>
    <row r="309" spans="1:23" x14ac:dyDescent="0.2">
      <c r="A309" t="s">
        <v>597</v>
      </c>
      <c r="B309" t="s">
        <v>598</v>
      </c>
      <c r="C309" t="s">
        <v>596</v>
      </c>
      <c r="E309" s="1">
        <v>10551.300000000001</v>
      </c>
      <c r="F309" s="1">
        <v>0</v>
      </c>
      <c r="G309" s="1">
        <v>0</v>
      </c>
      <c r="H309" s="1">
        <v>10551.300000000001</v>
      </c>
      <c r="I309" t="s">
        <v>24</v>
      </c>
      <c r="J309" t="s">
        <v>35</v>
      </c>
      <c r="K309" s="1">
        <v>10551.300000000001</v>
      </c>
      <c r="L309" s="1">
        <v>0</v>
      </c>
      <c r="M309" s="1">
        <v>100</v>
      </c>
      <c r="N309" s="1">
        <v>0</v>
      </c>
      <c r="O309" s="1">
        <v>10551.300000000001</v>
      </c>
      <c r="P309" s="1">
        <v>10551.300000000001</v>
      </c>
      <c r="Q309" s="1">
        <v>10551.300000000001</v>
      </c>
      <c r="R309" s="1">
        <v>0</v>
      </c>
      <c r="S309" s="1">
        <v>0</v>
      </c>
      <c r="T309" s="1">
        <v>0</v>
      </c>
      <c r="U309" s="1">
        <v>10551.300000000001</v>
      </c>
      <c r="V309" s="1">
        <v>0</v>
      </c>
      <c r="W309" s="5">
        <v>0</v>
      </c>
    </row>
    <row r="310" spans="1:23" x14ac:dyDescent="0.2">
      <c r="A310" t="s">
        <v>599</v>
      </c>
      <c r="B310" t="s">
        <v>600</v>
      </c>
      <c r="C310" t="s">
        <v>517</v>
      </c>
      <c r="E310" s="1">
        <v>1701.3</v>
      </c>
      <c r="F310" s="1">
        <v>0</v>
      </c>
      <c r="G310" s="1">
        <v>0</v>
      </c>
      <c r="H310" s="1">
        <v>1701.3</v>
      </c>
      <c r="I310" t="s">
        <v>24</v>
      </c>
      <c r="J310" t="s">
        <v>35</v>
      </c>
      <c r="K310" s="1">
        <v>1701.3</v>
      </c>
      <c r="L310" s="1">
        <v>0</v>
      </c>
      <c r="M310" s="1">
        <v>100</v>
      </c>
      <c r="N310" s="1">
        <v>0</v>
      </c>
      <c r="O310" s="1">
        <v>1701.3</v>
      </c>
      <c r="P310" s="1">
        <v>1701.3</v>
      </c>
      <c r="Q310" s="1">
        <v>1701.3</v>
      </c>
      <c r="R310" s="1">
        <v>0</v>
      </c>
      <c r="S310" s="1">
        <v>0</v>
      </c>
      <c r="T310" s="1">
        <v>0</v>
      </c>
      <c r="U310" s="1">
        <v>1701.3</v>
      </c>
      <c r="V310" s="1">
        <v>0</v>
      </c>
      <c r="W310" s="5">
        <v>0</v>
      </c>
    </row>
    <row r="311" spans="1:23" x14ac:dyDescent="0.2">
      <c r="A311" t="s">
        <v>601</v>
      </c>
      <c r="B311" t="s">
        <v>602</v>
      </c>
      <c r="C311" t="s">
        <v>603</v>
      </c>
      <c r="E311" s="1">
        <v>1195</v>
      </c>
      <c r="F311" s="1">
        <v>0</v>
      </c>
      <c r="G311" s="1">
        <v>0</v>
      </c>
      <c r="H311" s="1">
        <v>1195</v>
      </c>
      <c r="I311" t="s">
        <v>24</v>
      </c>
      <c r="J311" t="s">
        <v>35</v>
      </c>
      <c r="K311" s="1">
        <v>1195</v>
      </c>
      <c r="L311" s="1">
        <v>0</v>
      </c>
      <c r="M311" s="1">
        <v>100</v>
      </c>
      <c r="N311" s="1">
        <v>0</v>
      </c>
      <c r="O311" s="1">
        <v>1195</v>
      </c>
      <c r="P311" s="1">
        <v>1195</v>
      </c>
      <c r="Q311" s="1">
        <v>1195</v>
      </c>
      <c r="R311" s="1">
        <v>0</v>
      </c>
      <c r="S311" s="1">
        <v>0</v>
      </c>
      <c r="T311" s="1">
        <v>0</v>
      </c>
      <c r="U311" s="1">
        <v>1195</v>
      </c>
      <c r="V311" s="1">
        <v>0</v>
      </c>
      <c r="W311" s="5">
        <v>0</v>
      </c>
    </row>
    <row r="312" spans="1:23" x14ac:dyDescent="0.2">
      <c r="A312" t="s">
        <v>604</v>
      </c>
      <c r="B312" t="s">
        <v>605</v>
      </c>
      <c r="C312" t="s">
        <v>606</v>
      </c>
      <c r="E312" s="1">
        <v>1705.54</v>
      </c>
      <c r="F312" s="1">
        <v>0</v>
      </c>
      <c r="G312" s="1">
        <v>0</v>
      </c>
      <c r="H312" s="1">
        <v>1705.54</v>
      </c>
      <c r="I312" t="s">
        <v>24</v>
      </c>
      <c r="J312" t="s">
        <v>35</v>
      </c>
      <c r="K312" s="1">
        <v>1705.54</v>
      </c>
      <c r="L312" s="1">
        <v>0</v>
      </c>
      <c r="M312" s="1">
        <v>100</v>
      </c>
      <c r="N312" s="1">
        <v>0</v>
      </c>
      <c r="O312" s="1">
        <v>1705.54</v>
      </c>
      <c r="P312" s="1">
        <v>1705.54</v>
      </c>
      <c r="Q312" s="1">
        <v>1705.54</v>
      </c>
      <c r="R312" s="1">
        <v>0</v>
      </c>
      <c r="S312" s="1">
        <v>0</v>
      </c>
      <c r="T312" s="1">
        <v>0</v>
      </c>
      <c r="U312" s="1">
        <v>1705.54</v>
      </c>
      <c r="V312" s="1">
        <v>0</v>
      </c>
      <c r="W312" s="5">
        <v>0</v>
      </c>
    </row>
    <row r="313" spans="1:23" x14ac:dyDescent="0.2">
      <c r="A313" t="s">
        <v>607</v>
      </c>
      <c r="B313" t="s">
        <v>608</v>
      </c>
      <c r="C313" t="s">
        <v>503</v>
      </c>
      <c r="E313" s="1">
        <v>2341.54</v>
      </c>
      <c r="F313" s="1">
        <v>0</v>
      </c>
      <c r="G313" s="1">
        <v>0</v>
      </c>
      <c r="H313" s="1">
        <v>2341.54</v>
      </c>
      <c r="I313" t="s">
        <v>24</v>
      </c>
      <c r="J313" t="s">
        <v>35</v>
      </c>
      <c r="K313" s="1">
        <v>2341.54</v>
      </c>
      <c r="L313" s="1">
        <v>0</v>
      </c>
      <c r="M313" s="1">
        <v>100</v>
      </c>
      <c r="N313" s="1">
        <v>0</v>
      </c>
      <c r="O313" s="1">
        <v>2341.54</v>
      </c>
      <c r="P313" s="1">
        <v>2341.54</v>
      </c>
      <c r="Q313" s="1">
        <v>2341.54</v>
      </c>
      <c r="R313" s="1">
        <v>0</v>
      </c>
      <c r="S313" s="1">
        <v>0</v>
      </c>
      <c r="T313" s="1">
        <v>0</v>
      </c>
      <c r="U313" s="1">
        <v>2341.54</v>
      </c>
      <c r="V313" s="1">
        <v>0</v>
      </c>
      <c r="W313" s="5">
        <v>0</v>
      </c>
    </row>
    <row r="314" spans="1:23" x14ac:dyDescent="0.2">
      <c r="A314" t="s">
        <v>609</v>
      </c>
      <c r="B314" t="s">
        <v>610</v>
      </c>
      <c r="C314" t="s">
        <v>611</v>
      </c>
      <c r="E314" s="1">
        <v>7500</v>
      </c>
      <c r="F314" s="1">
        <v>0</v>
      </c>
      <c r="G314" s="1">
        <v>0</v>
      </c>
      <c r="H314" s="1">
        <v>7500</v>
      </c>
      <c r="I314" t="s">
        <v>24</v>
      </c>
      <c r="J314" t="s">
        <v>35</v>
      </c>
      <c r="K314" s="1">
        <v>7500</v>
      </c>
      <c r="L314" s="1">
        <v>0</v>
      </c>
      <c r="M314" s="1">
        <v>100</v>
      </c>
      <c r="N314" s="1">
        <v>0</v>
      </c>
      <c r="O314" s="1">
        <v>7500</v>
      </c>
      <c r="P314" s="1">
        <v>7500</v>
      </c>
      <c r="Q314" s="1">
        <v>7500</v>
      </c>
      <c r="R314" s="1">
        <v>0</v>
      </c>
      <c r="S314" s="1">
        <v>0</v>
      </c>
      <c r="T314" s="1">
        <v>0</v>
      </c>
      <c r="U314" s="1">
        <v>7500</v>
      </c>
      <c r="V314" s="1">
        <v>0</v>
      </c>
      <c r="W314" s="5">
        <v>0</v>
      </c>
    </row>
    <row r="315" spans="1:23" x14ac:dyDescent="0.2">
      <c r="A315" t="s">
        <v>612</v>
      </c>
      <c r="B315" t="s">
        <v>613</v>
      </c>
      <c r="C315" t="s">
        <v>529</v>
      </c>
      <c r="E315" s="1">
        <v>3987.1800000000003</v>
      </c>
      <c r="F315" s="1">
        <v>0</v>
      </c>
      <c r="G315" s="1">
        <v>0</v>
      </c>
      <c r="H315" s="1">
        <v>3987.1800000000003</v>
      </c>
      <c r="I315" t="s">
        <v>24</v>
      </c>
      <c r="J315" t="s">
        <v>35</v>
      </c>
      <c r="K315" s="1">
        <v>3987.1800000000003</v>
      </c>
      <c r="L315" s="1">
        <v>0</v>
      </c>
      <c r="M315" s="1">
        <v>100</v>
      </c>
      <c r="N315" s="1">
        <v>0</v>
      </c>
      <c r="O315" s="1">
        <v>3987.1800000000003</v>
      </c>
      <c r="P315" s="1">
        <v>3987.1800000000003</v>
      </c>
      <c r="Q315" s="1">
        <v>3987.1800000000003</v>
      </c>
      <c r="R315" s="1">
        <v>0</v>
      </c>
      <c r="S315" s="1">
        <v>0</v>
      </c>
      <c r="T315" s="1">
        <v>0</v>
      </c>
      <c r="U315" s="1">
        <v>3987.1800000000003</v>
      </c>
      <c r="V315" s="1">
        <v>0</v>
      </c>
      <c r="W315" s="5">
        <v>0</v>
      </c>
    </row>
    <row r="316" spans="1:23" x14ac:dyDescent="0.2">
      <c r="A316" t="s">
        <v>614</v>
      </c>
      <c r="B316" t="s">
        <v>615</v>
      </c>
      <c r="C316" t="s">
        <v>616</v>
      </c>
      <c r="E316" s="1">
        <v>2514.58</v>
      </c>
      <c r="F316" s="1">
        <v>0</v>
      </c>
      <c r="G316" s="1">
        <v>0</v>
      </c>
      <c r="H316" s="1">
        <v>2514.58</v>
      </c>
      <c r="I316" t="s">
        <v>24</v>
      </c>
      <c r="J316" t="s">
        <v>35</v>
      </c>
      <c r="K316" s="1">
        <v>2514.58</v>
      </c>
      <c r="L316" s="1">
        <v>0</v>
      </c>
      <c r="M316" s="1">
        <v>100</v>
      </c>
      <c r="N316" s="1">
        <v>0</v>
      </c>
      <c r="O316" s="1">
        <v>2514.58</v>
      </c>
      <c r="P316" s="1">
        <v>2514.58</v>
      </c>
      <c r="Q316" s="1">
        <v>2514.58</v>
      </c>
      <c r="R316" s="1">
        <v>0</v>
      </c>
      <c r="S316" s="1">
        <v>0</v>
      </c>
      <c r="T316" s="1">
        <v>0</v>
      </c>
      <c r="U316" s="1">
        <v>2514.58</v>
      </c>
      <c r="V316" s="1">
        <v>0</v>
      </c>
      <c r="W316" s="5">
        <v>0</v>
      </c>
    </row>
    <row r="317" spans="1:23" x14ac:dyDescent="0.2">
      <c r="A317" t="s">
        <v>617</v>
      </c>
      <c r="B317" t="s">
        <v>618</v>
      </c>
      <c r="C317" t="s">
        <v>537</v>
      </c>
      <c r="E317" s="1">
        <v>15445.36</v>
      </c>
      <c r="F317" s="1">
        <v>0</v>
      </c>
      <c r="G317" s="1">
        <v>0</v>
      </c>
      <c r="H317" s="1">
        <v>15445.36</v>
      </c>
      <c r="I317" t="s">
        <v>24</v>
      </c>
      <c r="J317" t="s">
        <v>35</v>
      </c>
      <c r="K317" s="1">
        <v>15445.36</v>
      </c>
      <c r="L317" s="1">
        <v>0</v>
      </c>
      <c r="M317" s="1">
        <v>100</v>
      </c>
      <c r="N317" s="1">
        <v>0</v>
      </c>
      <c r="O317" s="1">
        <v>15445.36</v>
      </c>
      <c r="P317" s="1">
        <v>15445.36</v>
      </c>
      <c r="Q317" s="1">
        <v>15445.36</v>
      </c>
      <c r="R317" s="1">
        <v>0</v>
      </c>
      <c r="S317" s="1">
        <v>0</v>
      </c>
      <c r="T317" s="1">
        <v>0</v>
      </c>
      <c r="U317" s="1">
        <v>15445.36</v>
      </c>
      <c r="V317" s="1">
        <v>0</v>
      </c>
      <c r="W317" s="5">
        <v>0</v>
      </c>
    </row>
    <row r="318" spans="1:23" x14ac:dyDescent="0.2">
      <c r="A318" t="s">
        <v>619</v>
      </c>
      <c r="B318" t="s">
        <v>620</v>
      </c>
      <c r="C318" t="s">
        <v>621</v>
      </c>
      <c r="E318" s="1">
        <v>142725</v>
      </c>
      <c r="F318" s="1">
        <v>0</v>
      </c>
      <c r="G318" s="1">
        <v>0</v>
      </c>
      <c r="H318" s="1">
        <v>142725</v>
      </c>
      <c r="I318" t="s">
        <v>24</v>
      </c>
      <c r="J318" t="s">
        <v>35</v>
      </c>
      <c r="K318" s="1">
        <v>142725</v>
      </c>
      <c r="L318" s="1">
        <v>0</v>
      </c>
      <c r="M318" s="1">
        <v>100</v>
      </c>
      <c r="N318" s="1">
        <v>0</v>
      </c>
      <c r="O318" s="1">
        <v>142725</v>
      </c>
      <c r="P318" s="1">
        <v>142725</v>
      </c>
      <c r="Q318" s="1">
        <v>142725</v>
      </c>
      <c r="R318" s="1">
        <v>0</v>
      </c>
      <c r="S318" s="1">
        <v>0</v>
      </c>
      <c r="T318" s="1">
        <v>0</v>
      </c>
      <c r="U318" s="1">
        <v>142725</v>
      </c>
      <c r="V318" s="1">
        <v>0</v>
      </c>
      <c r="W318" s="5">
        <v>0</v>
      </c>
    </row>
    <row r="319" spans="1:23" x14ac:dyDescent="0.2">
      <c r="A319" t="s">
        <v>622</v>
      </c>
      <c r="B319" t="s">
        <v>623</v>
      </c>
      <c r="C319" t="s">
        <v>566</v>
      </c>
      <c r="E319" s="1">
        <v>7400</v>
      </c>
      <c r="F319" s="1">
        <v>0</v>
      </c>
      <c r="G319" s="1">
        <v>0</v>
      </c>
      <c r="H319" s="1">
        <v>7400</v>
      </c>
      <c r="I319" t="s">
        <v>24</v>
      </c>
      <c r="J319" t="s">
        <v>35</v>
      </c>
      <c r="K319" s="1">
        <v>7400</v>
      </c>
      <c r="L319" s="1">
        <v>0</v>
      </c>
      <c r="M319" s="1">
        <v>100</v>
      </c>
      <c r="N319" s="1">
        <v>0</v>
      </c>
      <c r="O319" s="1">
        <v>7400</v>
      </c>
      <c r="P319" s="1">
        <v>7400</v>
      </c>
      <c r="Q319" s="1">
        <v>7400</v>
      </c>
      <c r="R319" s="1">
        <v>0</v>
      </c>
      <c r="S319" s="1">
        <v>0</v>
      </c>
      <c r="T319" s="1">
        <v>0</v>
      </c>
      <c r="U319" s="1">
        <v>7400</v>
      </c>
      <c r="V319" s="1">
        <v>0</v>
      </c>
      <c r="W319" s="5">
        <v>0</v>
      </c>
    </row>
    <row r="320" spans="1:23" x14ac:dyDescent="0.2">
      <c r="A320" t="s">
        <v>624</v>
      </c>
      <c r="B320" t="s">
        <v>625</v>
      </c>
      <c r="C320" t="s">
        <v>626</v>
      </c>
      <c r="E320" s="1">
        <v>139810</v>
      </c>
      <c r="F320" s="1">
        <v>0</v>
      </c>
      <c r="G320" s="1">
        <v>0</v>
      </c>
      <c r="H320" s="1">
        <v>139810</v>
      </c>
      <c r="I320" t="s">
        <v>24</v>
      </c>
      <c r="J320" t="s">
        <v>35</v>
      </c>
      <c r="K320" s="1">
        <v>139810</v>
      </c>
      <c r="L320" s="1">
        <v>0</v>
      </c>
      <c r="M320" s="1">
        <v>100</v>
      </c>
      <c r="N320" s="1">
        <v>0</v>
      </c>
      <c r="O320" s="1">
        <v>139810</v>
      </c>
      <c r="P320" s="1">
        <v>139810</v>
      </c>
      <c r="Q320" s="1">
        <v>139810</v>
      </c>
      <c r="R320" s="1">
        <v>0</v>
      </c>
      <c r="S320" s="1">
        <v>0</v>
      </c>
      <c r="T320" s="1">
        <v>0</v>
      </c>
      <c r="U320" s="1">
        <v>139810</v>
      </c>
      <c r="V320" s="1">
        <v>0</v>
      </c>
      <c r="W320" s="5">
        <v>0</v>
      </c>
    </row>
    <row r="321" spans="1:23" x14ac:dyDescent="0.2">
      <c r="A321" t="s">
        <v>627</v>
      </c>
      <c r="B321" t="s">
        <v>628</v>
      </c>
      <c r="C321" t="s">
        <v>629</v>
      </c>
      <c r="E321" s="1">
        <v>1702</v>
      </c>
      <c r="F321" s="1">
        <v>0</v>
      </c>
      <c r="G321" s="1">
        <v>0</v>
      </c>
      <c r="H321" s="1">
        <v>1702</v>
      </c>
      <c r="I321" t="s">
        <v>24</v>
      </c>
      <c r="J321" t="s">
        <v>35</v>
      </c>
      <c r="K321" s="1">
        <v>1702</v>
      </c>
      <c r="L321" s="1">
        <v>0</v>
      </c>
      <c r="M321" s="1">
        <v>100</v>
      </c>
      <c r="N321" s="1">
        <v>0</v>
      </c>
      <c r="O321" s="1">
        <v>1702</v>
      </c>
      <c r="P321" s="1">
        <v>1702</v>
      </c>
      <c r="Q321" s="1">
        <v>1702</v>
      </c>
      <c r="R321" s="1">
        <v>0</v>
      </c>
      <c r="S321" s="1">
        <v>0</v>
      </c>
      <c r="T321" s="1">
        <v>0</v>
      </c>
      <c r="U321" s="1">
        <v>1702</v>
      </c>
      <c r="V321" s="1">
        <v>0</v>
      </c>
      <c r="W321" s="5">
        <v>0</v>
      </c>
    </row>
    <row r="322" spans="1:23" x14ac:dyDescent="0.2">
      <c r="A322" t="s">
        <v>630</v>
      </c>
      <c r="B322" t="s">
        <v>631</v>
      </c>
      <c r="C322" t="s">
        <v>632</v>
      </c>
      <c r="E322" s="1">
        <v>15710.34</v>
      </c>
      <c r="F322" s="1">
        <v>0</v>
      </c>
      <c r="G322" s="1">
        <v>0</v>
      </c>
      <c r="H322" s="1">
        <v>15710.34</v>
      </c>
      <c r="I322" t="s">
        <v>24</v>
      </c>
      <c r="J322" t="s">
        <v>35</v>
      </c>
      <c r="K322" s="1">
        <v>15710.34</v>
      </c>
      <c r="L322" s="1">
        <v>0</v>
      </c>
      <c r="M322" s="1">
        <v>100</v>
      </c>
      <c r="N322" s="1">
        <v>0</v>
      </c>
      <c r="O322" s="1">
        <v>15710.34</v>
      </c>
      <c r="P322" s="1">
        <v>15710.34</v>
      </c>
      <c r="Q322" s="1">
        <v>15710.34</v>
      </c>
      <c r="R322" s="1">
        <v>0</v>
      </c>
      <c r="S322" s="1">
        <v>0</v>
      </c>
      <c r="T322" s="1">
        <v>0</v>
      </c>
      <c r="U322" s="1">
        <v>15710.34</v>
      </c>
      <c r="V322" s="1">
        <v>0</v>
      </c>
      <c r="W322" s="5">
        <v>0</v>
      </c>
    </row>
    <row r="323" spans="1:23" x14ac:dyDescent="0.2">
      <c r="A323" t="s">
        <v>633</v>
      </c>
      <c r="B323" t="s">
        <v>634</v>
      </c>
      <c r="C323" t="s">
        <v>635</v>
      </c>
      <c r="E323" s="1">
        <v>2806.85</v>
      </c>
      <c r="F323" s="1">
        <v>0</v>
      </c>
      <c r="G323" s="1">
        <v>0</v>
      </c>
      <c r="H323" s="1">
        <v>2806.85</v>
      </c>
      <c r="I323" t="s">
        <v>24</v>
      </c>
      <c r="J323" t="s">
        <v>35</v>
      </c>
      <c r="K323" s="1">
        <v>2806.85</v>
      </c>
      <c r="L323" s="1">
        <v>0</v>
      </c>
      <c r="M323" s="1">
        <v>100</v>
      </c>
      <c r="N323" s="1">
        <v>0</v>
      </c>
      <c r="O323" s="1">
        <v>2806.85</v>
      </c>
      <c r="P323" s="1">
        <v>2806.85</v>
      </c>
      <c r="Q323" s="1">
        <v>2806.85</v>
      </c>
      <c r="R323" s="1">
        <v>0</v>
      </c>
      <c r="S323" s="1">
        <v>0</v>
      </c>
      <c r="T323" s="1">
        <v>0</v>
      </c>
      <c r="U323" s="1">
        <v>2806.85</v>
      </c>
      <c r="V323" s="1">
        <v>0</v>
      </c>
      <c r="W323" s="5">
        <v>0</v>
      </c>
    </row>
    <row r="324" spans="1:23" x14ac:dyDescent="0.2">
      <c r="A324" t="s">
        <v>636</v>
      </c>
      <c r="B324" t="s">
        <v>637</v>
      </c>
      <c r="C324" t="s">
        <v>638</v>
      </c>
      <c r="E324" s="1">
        <v>17935</v>
      </c>
      <c r="F324" s="1">
        <v>0</v>
      </c>
      <c r="G324" s="1">
        <v>0</v>
      </c>
      <c r="H324" s="1">
        <v>17935</v>
      </c>
      <c r="I324" t="s">
        <v>24</v>
      </c>
      <c r="J324" t="s">
        <v>35</v>
      </c>
      <c r="K324" s="1">
        <v>17935</v>
      </c>
      <c r="L324" s="1">
        <v>0</v>
      </c>
      <c r="M324" s="1">
        <v>100</v>
      </c>
      <c r="N324" s="1">
        <v>0</v>
      </c>
      <c r="O324" s="1">
        <v>17935</v>
      </c>
      <c r="P324" s="1">
        <v>17935</v>
      </c>
      <c r="Q324" s="1">
        <v>17935</v>
      </c>
      <c r="R324" s="1">
        <v>0</v>
      </c>
      <c r="S324" s="1">
        <v>0</v>
      </c>
      <c r="T324" s="1">
        <v>0</v>
      </c>
      <c r="U324" s="1">
        <v>17935</v>
      </c>
      <c r="V324" s="1">
        <v>0</v>
      </c>
      <c r="W324" s="5">
        <v>0</v>
      </c>
    </row>
    <row r="325" spans="1:23" x14ac:dyDescent="0.2">
      <c r="A325" t="s">
        <v>639</v>
      </c>
      <c r="B325" t="s">
        <v>640</v>
      </c>
      <c r="C325" t="s">
        <v>641</v>
      </c>
      <c r="E325" s="1">
        <v>32459</v>
      </c>
      <c r="F325" s="1">
        <v>0</v>
      </c>
      <c r="G325" s="1">
        <v>0</v>
      </c>
      <c r="H325" s="1">
        <v>32459</v>
      </c>
      <c r="I325" t="s">
        <v>24</v>
      </c>
      <c r="J325" t="s">
        <v>35</v>
      </c>
      <c r="K325" s="1">
        <v>32459</v>
      </c>
      <c r="L325" s="1">
        <v>0</v>
      </c>
      <c r="M325" s="1">
        <v>100</v>
      </c>
      <c r="N325" s="1">
        <v>0</v>
      </c>
      <c r="O325" s="1">
        <v>32459</v>
      </c>
      <c r="P325" s="1">
        <v>32459</v>
      </c>
      <c r="Q325" s="1">
        <v>32459</v>
      </c>
      <c r="R325" s="1">
        <v>0</v>
      </c>
      <c r="S325" s="1">
        <v>0</v>
      </c>
      <c r="T325" s="1">
        <v>0</v>
      </c>
      <c r="U325" s="1">
        <v>32459</v>
      </c>
      <c r="V325" s="1">
        <v>0</v>
      </c>
      <c r="W325" s="5">
        <v>0</v>
      </c>
    </row>
    <row r="326" spans="1:23" x14ac:dyDescent="0.2">
      <c r="A326" t="s">
        <v>642</v>
      </c>
      <c r="B326" t="s">
        <v>643</v>
      </c>
      <c r="C326" t="s">
        <v>644</v>
      </c>
      <c r="E326" s="1">
        <v>27423</v>
      </c>
      <c r="F326" s="1">
        <v>0</v>
      </c>
      <c r="G326" s="1">
        <v>0</v>
      </c>
      <c r="H326" s="1">
        <v>27423</v>
      </c>
      <c r="I326" t="s">
        <v>24</v>
      </c>
      <c r="J326" t="s">
        <v>35</v>
      </c>
      <c r="K326" s="1">
        <v>27423</v>
      </c>
      <c r="L326" s="1">
        <v>0</v>
      </c>
      <c r="M326" s="1">
        <v>100</v>
      </c>
      <c r="N326" s="1">
        <v>0</v>
      </c>
      <c r="O326" s="1">
        <v>27096.53</v>
      </c>
      <c r="P326" s="1">
        <v>27423</v>
      </c>
      <c r="Q326" s="1">
        <v>27096.53</v>
      </c>
      <c r="R326" s="1">
        <v>326.47000000000003</v>
      </c>
      <c r="S326" s="1">
        <v>0</v>
      </c>
      <c r="T326" s="1">
        <v>0</v>
      </c>
      <c r="U326" s="1">
        <v>27423</v>
      </c>
      <c r="V326" s="1">
        <v>0</v>
      </c>
      <c r="W326" s="5">
        <v>112</v>
      </c>
    </row>
    <row r="327" spans="1:23" x14ac:dyDescent="0.2">
      <c r="A327" t="s">
        <v>645</v>
      </c>
      <c r="B327" t="s">
        <v>646</v>
      </c>
      <c r="C327" t="s">
        <v>647</v>
      </c>
      <c r="E327" s="1">
        <v>5154.16</v>
      </c>
      <c r="F327" s="1">
        <v>0</v>
      </c>
      <c r="G327" s="1">
        <v>0</v>
      </c>
      <c r="H327" s="1">
        <v>5154.16</v>
      </c>
      <c r="I327" t="s">
        <v>24</v>
      </c>
      <c r="J327" t="s">
        <v>35</v>
      </c>
      <c r="K327" s="1">
        <v>5154.16</v>
      </c>
      <c r="L327" s="1">
        <v>0</v>
      </c>
      <c r="M327" s="1">
        <v>100</v>
      </c>
      <c r="N327" s="1">
        <v>0</v>
      </c>
      <c r="O327" s="1">
        <v>5092.8</v>
      </c>
      <c r="P327" s="1">
        <v>5154.16</v>
      </c>
      <c r="Q327" s="1">
        <v>5092.8</v>
      </c>
      <c r="R327" s="1">
        <v>61.36</v>
      </c>
      <c r="S327" s="1">
        <v>0</v>
      </c>
      <c r="T327" s="1">
        <v>0</v>
      </c>
      <c r="U327" s="1">
        <v>5154.16</v>
      </c>
      <c r="V327" s="1">
        <v>0</v>
      </c>
      <c r="W327" s="5">
        <v>113</v>
      </c>
    </row>
    <row r="328" spans="1:23" x14ac:dyDescent="0.2">
      <c r="A328" t="s">
        <v>648</v>
      </c>
      <c r="B328" t="s">
        <v>649</v>
      </c>
      <c r="C328" t="s">
        <v>650</v>
      </c>
      <c r="E328" s="1">
        <v>20500.010000000002</v>
      </c>
      <c r="F328" s="1">
        <v>0</v>
      </c>
      <c r="G328" s="1">
        <v>0</v>
      </c>
      <c r="H328" s="1">
        <v>20500.010000000002</v>
      </c>
      <c r="I328" t="s">
        <v>24</v>
      </c>
      <c r="J328" t="s">
        <v>35</v>
      </c>
      <c r="K328" s="1">
        <v>20500.010000000002</v>
      </c>
      <c r="L328" s="1">
        <v>0</v>
      </c>
      <c r="M328" s="1">
        <v>100</v>
      </c>
      <c r="N328" s="1">
        <v>0</v>
      </c>
      <c r="O328" s="1">
        <v>20500</v>
      </c>
      <c r="P328" s="1">
        <v>20500.010000000002</v>
      </c>
      <c r="Q328" s="1">
        <v>20500</v>
      </c>
      <c r="R328" s="1">
        <v>0.01</v>
      </c>
      <c r="S328" s="1">
        <v>0</v>
      </c>
      <c r="T328" s="1">
        <v>0</v>
      </c>
      <c r="U328" s="1">
        <v>20500.010000000002</v>
      </c>
      <c r="V328" s="1">
        <v>0</v>
      </c>
      <c r="W328" s="5">
        <v>112</v>
      </c>
    </row>
    <row r="329" spans="1:23" x14ac:dyDescent="0.2">
      <c r="A329" t="s">
        <v>651</v>
      </c>
      <c r="B329" t="s">
        <v>652</v>
      </c>
      <c r="C329" t="s">
        <v>653</v>
      </c>
      <c r="E329" s="1">
        <v>2104.09</v>
      </c>
      <c r="F329" s="1">
        <v>0</v>
      </c>
      <c r="G329" s="1">
        <v>0</v>
      </c>
      <c r="H329" s="1">
        <v>2104.09</v>
      </c>
      <c r="I329" t="s">
        <v>24</v>
      </c>
      <c r="J329" t="s">
        <v>25</v>
      </c>
      <c r="K329" s="1">
        <v>2104.09</v>
      </c>
      <c r="L329" s="1">
        <v>0</v>
      </c>
      <c r="M329" s="1">
        <v>100</v>
      </c>
      <c r="N329" s="1">
        <v>0</v>
      </c>
      <c r="O329" s="1">
        <v>2104.09</v>
      </c>
      <c r="P329" s="1">
        <v>2104.09</v>
      </c>
      <c r="Q329" s="1">
        <v>2104.09</v>
      </c>
      <c r="R329" s="1">
        <v>0</v>
      </c>
      <c r="S329" s="1">
        <v>0</v>
      </c>
      <c r="T329" s="1">
        <v>0</v>
      </c>
      <c r="U329" s="1">
        <v>2104.09</v>
      </c>
      <c r="V329" s="1">
        <v>0</v>
      </c>
      <c r="W329" s="5">
        <v>0</v>
      </c>
    </row>
    <row r="330" spans="1:23" x14ac:dyDescent="0.2">
      <c r="A330" t="s">
        <v>654</v>
      </c>
      <c r="B330" t="s">
        <v>655</v>
      </c>
      <c r="C330" t="s">
        <v>656</v>
      </c>
      <c r="E330" s="1">
        <v>2701.94</v>
      </c>
      <c r="F330" s="1">
        <v>0</v>
      </c>
      <c r="G330" s="1">
        <v>0</v>
      </c>
      <c r="H330" s="1">
        <v>2701.94</v>
      </c>
      <c r="I330" t="s">
        <v>24</v>
      </c>
      <c r="J330" t="s">
        <v>25</v>
      </c>
      <c r="K330" s="1">
        <v>2701.94</v>
      </c>
      <c r="L330" s="1">
        <v>0</v>
      </c>
      <c r="M330" s="1">
        <v>100</v>
      </c>
      <c r="N330" s="1">
        <v>0</v>
      </c>
      <c r="O330" s="1">
        <v>2701.94</v>
      </c>
      <c r="P330" s="1">
        <v>2701.94</v>
      </c>
      <c r="Q330" s="1">
        <v>2701.94</v>
      </c>
      <c r="R330" s="1">
        <v>0</v>
      </c>
      <c r="S330" s="1">
        <v>0</v>
      </c>
      <c r="T330" s="1">
        <v>0</v>
      </c>
      <c r="U330" s="1">
        <v>2701.94</v>
      </c>
      <c r="V330" s="1">
        <v>0</v>
      </c>
      <c r="W330" s="5">
        <v>0</v>
      </c>
    </row>
    <row r="331" spans="1:23" x14ac:dyDescent="0.2">
      <c r="A331" t="s">
        <v>657</v>
      </c>
      <c r="B331" t="s">
        <v>658</v>
      </c>
      <c r="C331" t="s">
        <v>659</v>
      </c>
      <c r="E331" s="1">
        <v>1081.19</v>
      </c>
      <c r="F331" s="1">
        <v>0</v>
      </c>
      <c r="G331" s="1">
        <v>0</v>
      </c>
      <c r="H331" s="1">
        <v>1081.19</v>
      </c>
      <c r="I331" t="s">
        <v>24</v>
      </c>
      <c r="J331" t="s">
        <v>25</v>
      </c>
      <c r="K331" s="1">
        <v>1081.19</v>
      </c>
      <c r="L331" s="1">
        <v>0</v>
      </c>
      <c r="M331" s="1">
        <v>100</v>
      </c>
      <c r="N331" s="1">
        <v>0</v>
      </c>
      <c r="O331" s="1">
        <v>1081.19</v>
      </c>
      <c r="P331" s="1">
        <v>1081.19</v>
      </c>
      <c r="Q331" s="1">
        <v>1081.19</v>
      </c>
      <c r="R331" s="1">
        <v>0</v>
      </c>
      <c r="S331" s="1">
        <v>0</v>
      </c>
      <c r="T331" s="1">
        <v>0</v>
      </c>
      <c r="U331" s="1">
        <v>1081.19</v>
      </c>
      <c r="V331" s="1">
        <v>0</v>
      </c>
      <c r="W331" s="5">
        <v>0</v>
      </c>
    </row>
    <row r="332" spans="1:23" x14ac:dyDescent="0.2">
      <c r="A332" t="s">
        <v>660</v>
      </c>
      <c r="B332" t="s">
        <v>661</v>
      </c>
      <c r="C332" t="s">
        <v>662</v>
      </c>
      <c r="E332" s="1">
        <v>1185.48</v>
      </c>
      <c r="F332" s="1">
        <v>0</v>
      </c>
      <c r="G332" s="1">
        <v>0</v>
      </c>
      <c r="H332" s="1">
        <v>1185.48</v>
      </c>
      <c r="I332" t="s">
        <v>24</v>
      </c>
      <c r="J332" t="s">
        <v>25</v>
      </c>
      <c r="K332" s="1">
        <v>1185.48</v>
      </c>
      <c r="L332" s="1">
        <v>0</v>
      </c>
      <c r="M332" s="1">
        <v>100</v>
      </c>
      <c r="N332" s="1">
        <v>0</v>
      </c>
      <c r="O332" s="1">
        <v>1185.48</v>
      </c>
      <c r="P332" s="1">
        <v>1185.48</v>
      </c>
      <c r="Q332" s="1">
        <v>1185.48</v>
      </c>
      <c r="R332" s="1">
        <v>0</v>
      </c>
      <c r="S332" s="1">
        <v>0</v>
      </c>
      <c r="T332" s="1">
        <v>0</v>
      </c>
      <c r="U332" s="1">
        <v>1185.48</v>
      </c>
      <c r="V332" s="1">
        <v>0</v>
      </c>
      <c r="W332" s="5">
        <v>0</v>
      </c>
    </row>
    <row r="333" spans="1:23" x14ac:dyDescent="0.2">
      <c r="A333" t="s">
        <v>663</v>
      </c>
      <c r="B333" t="s">
        <v>664</v>
      </c>
      <c r="C333" t="s">
        <v>665</v>
      </c>
      <c r="E333" s="1">
        <v>2006.79</v>
      </c>
      <c r="F333" s="1">
        <v>0</v>
      </c>
      <c r="G333" s="1">
        <v>0</v>
      </c>
      <c r="H333" s="1">
        <v>2006.79</v>
      </c>
      <c r="I333" t="s">
        <v>24</v>
      </c>
      <c r="J333" t="s">
        <v>238</v>
      </c>
      <c r="K333" s="1">
        <v>2006.79</v>
      </c>
      <c r="L333" s="1">
        <v>0</v>
      </c>
      <c r="M333" s="1">
        <v>100</v>
      </c>
      <c r="N333" s="1">
        <v>0</v>
      </c>
      <c r="O333" s="1">
        <v>2006.79</v>
      </c>
      <c r="P333" s="1">
        <v>2006.79</v>
      </c>
      <c r="Q333" s="1">
        <v>2006.79</v>
      </c>
      <c r="R333" s="1">
        <v>0</v>
      </c>
      <c r="S333" s="1">
        <v>0</v>
      </c>
      <c r="T333" s="1">
        <v>0</v>
      </c>
      <c r="U333" s="1">
        <v>2006.79</v>
      </c>
      <c r="V333" s="1">
        <v>0</v>
      </c>
      <c r="W333" s="5">
        <v>0</v>
      </c>
    </row>
    <row r="334" spans="1:23" x14ac:dyDescent="0.2">
      <c r="A334" t="s">
        <v>666</v>
      </c>
      <c r="B334" t="s">
        <v>667</v>
      </c>
      <c r="C334" t="s">
        <v>668</v>
      </c>
      <c r="E334" s="1">
        <v>16095</v>
      </c>
      <c r="F334" s="1">
        <v>0</v>
      </c>
      <c r="G334" s="1">
        <v>0</v>
      </c>
      <c r="H334" s="1">
        <v>16095</v>
      </c>
      <c r="I334" t="s">
        <v>24</v>
      </c>
      <c r="J334" t="s">
        <v>35</v>
      </c>
      <c r="K334" s="1">
        <v>16095</v>
      </c>
      <c r="L334" s="1">
        <v>0</v>
      </c>
      <c r="M334" s="1">
        <v>100</v>
      </c>
      <c r="N334" s="1">
        <v>0</v>
      </c>
      <c r="O334" s="1">
        <v>16095</v>
      </c>
      <c r="P334" s="1">
        <v>16095</v>
      </c>
      <c r="Q334" s="1">
        <v>16095</v>
      </c>
      <c r="R334" s="1">
        <v>0</v>
      </c>
      <c r="S334" s="1">
        <v>0</v>
      </c>
      <c r="T334" s="1">
        <v>0</v>
      </c>
      <c r="U334" s="1">
        <v>16095</v>
      </c>
      <c r="V334" s="1">
        <v>0</v>
      </c>
      <c r="W334" s="5">
        <v>0</v>
      </c>
    </row>
    <row r="335" spans="1:23" x14ac:dyDescent="0.2">
      <c r="A335" t="s">
        <v>669</v>
      </c>
      <c r="B335" t="s">
        <v>670</v>
      </c>
      <c r="C335" t="s">
        <v>671</v>
      </c>
      <c r="E335" s="1">
        <v>1206.05</v>
      </c>
      <c r="F335" s="1">
        <v>0</v>
      </c>
      <c r="G335" s="1">
        <v>0</v>
      </c>
      <c r="H335" s="1">
        <v>1206.05</v>
      </c>
      <c r="I335" t="s">
        <v>24</v>
      </c>
      <c r="J335" t="s">
        <v>25</v>
      </c>
      <c r="K335" s="1">
        <v>1206.05</v>
      </c>
      <c r="L335" s="1">
        <v>0</v>
      </c>
      <c r="M335" s="1">
        <v>100</v>
      </c>
      <c r="N335" s="1">
        <v>0</v>
      </c>
      <c r="O335" s="1">
        <v>1206.05</v>
      </c>
      <c r="P335" s="1">
        <v>1206.05</v>
      </c>
      <c r="Q335" s="1">
        <v>1206.05</v>
      </c>
      <c r="R335" s="1">
        <v>0</v>
      </c>
      <c r="S335" s="1">
        <v>0</v>
      </c>
      <c r="T335" s="1">
        <v>0</v>
      </c>
      <c r="U335" s="1">
        <v>1206.05</v>
      </c>
      <c r="V335" s="1">
        <v>0</v>
      </c>
      <c r="W335" s="5">
        <v>0</v>
      </c>
    </row>
    <row r="336" spans="1:23" x14ac:dyDescent="0.2">
      <c r="A336" t="s">
        <v>672</v>
      </c>
      <c r="B336" t="s">
        <v>673</v>
      </c>
      <c r="C336" t="s">
        <v>674</v>
      </c>
      <c r="E336" s="1">
        <v>2880</v>
      </c>
      <c r="F336" s="1">
        <v>0</v>
      </c>
      <c r="G336" s="1">
        <v>0</v>
      </c>
      <c r="H336" s="1">
        <v>2880</v>
      </c>
      <c r="I336" t="s">
        <v>24</v>
      </c>
      <c r="J336" t="s">
        <v>35</v>
      </c>
      <c r="K336" s="1">
        <v>2880</v>
      </c>
      <c r="L336" s="1">
        <v>0</v>
      </c>
      <c r="M336" s="1">
        <v>100</v>
      </c>
      <c r="N336" s="1">
        <v>0</v>
      </c>
      <c r="O336" s="1">
        <v>2845.71</v>
      </c>
      <c r="P336" s="1">
        <v>2880</v>
      </c>
      <c r="Q336" s="1">
        <v>2845.71</v>
      </c>
      <c r="R336" s="1">
        <v>34.29</v>
      </c>
      <c r="S336" s="1">
        <v>0</v>
      </c>
      <c r="T336" s="1">
        <v>0</v>
      </c>
      <c r="U336" s="1">
        <v>2880</v>
      </c>
      <c r="V336" s="1">
        <v>0</v>
      </c>
      <c r="W336" s="5">
        <v>112</v>
      </c>
    </row>
    <row r="337" spans="1:23" x14ac:dyDescent="0.2">
      <c r="A337" t="s">
        <v>675</v>
      </c>
      <c r="B337" t="s">
        <v>676</v>
      </c>
      <c r="C337" t="s">
        <v>677</v>
      </c>
      <c r="E337" s="1">
        <v>7071.68</v>
      </c>
      <c r="F337" s="1">
        <v>0</v>
      </c>
      <c r="G337" s="1">
        <v>0</v>
      </c>
      <c r="H337" s="1">
        <v>7071.68</v>
      </c>
      <c r="I337" t="s">
        <v>24</v>
      </c>
      <c r="J337" t="s">
        <v>35</v>
      </c>
      <c r="K337" s="1">
        <v>7071.68</v>
      </c>
      <c r="L337" s="1">
        <v>0</v>
      </c>
      <c r="M337" s="1">
        <v>100</v>
      </c>
      <c r="N337" s="1">
        <v>0</v>
      </c>
      <c r="O337" s="1">
        <v>7071.68</v>
      </c>
      <c r="P337" s="1">
        <v>7071.68</v>
      </c>
      <c r="Q337" s="1">
        <v>7071.68</v>
      </c>
      <c r="R337" s="1">
        <v>0</v>
      </c>
      <c r="S337" s="1">
        <v>0</v>
      </c>
      <c r="T337" s="1">
        <v>0</v>
      </c>
      <c r="U337" s="1">
        <v>7071.68</v>
      </c>
      <c r="V337" s="1">
        <v>0</v>
      </c>
      <c r="W337" s="5">
        <v>0</v>
      </c>
    </row>
    <row r="338" spans="1:23" x14ac:dyDescent="0.2">
      <c r="A338" t="s">
        <v>678</v>
      </c>
      <c r="B338" t="s">
        <v>679</v>
      </c>
      <c r="C338" t="s">
        <v>680</v>
      </c>
      <c r="E338" s="1">
        <v>2005.5</v>
      </c>
      <c r="F338" s="1">
        <v>0</v>
      </c>
      <c r="G338" s="1">
        <v>0</v>
      </c>
      <c r="H338" s="1">
        <v>2005.5</v>
      </c>
      <c r="I338" t="s">
        <v>24</v>
      </c>
      <c r="J338" t="s">
        <v>35</v>
      </c>
      <c r="K338" s="1">
        <v>2005.5</v>
      </c>
      <c r="L338" s="1">
        <v>0</v>
      </c>
      <c r="M338" s="1">
        <v>100</v>
      </c>
      <c r="N338" s="1">
        <v>0</v>
      </c>
      <c r="O338" s="1">
        <v>1981.63</v>
      </c>
      <c r="P338" s="1">
        <v>2005.5</v>
      </c>
      <c r="Q338" s="1">
        <v>1981.63</v>
      </c>
      <c r="R338" s="1">
        <v>23.87</v>
      </c>
      <c r="S338" s="1">
        <v>0</v>
      </c>
      <c r="T338" s="1">
        <v>0</v>
      </c>
      <c r="U338" s="1">
        <v>2005.5</v>
      </c>
      <c r="V338" s="1">
        <v>0</v>
      </c>
      <c r="W338" s="5">
        <v>949</v>
      </c>
    </row>
    <row r="339" spans="1:23" x14ac:dyDescent="0.2">
      <c r="A339" t="s">
        <v>681</v>
      </c>
      <c r="B339" t="s">
        <v>682</v>
      </c>
      <c r="C339" t="s">
        <v>680</v>
      </c>
      <c r="E339" s="1">
        <v>20205</v>
      </c>
      <c r="F339" s="1">
        <v>0</v>
      </c>
      <c r="G339" s="1">
        <v>0</v>
      </c>
      <c r="H339" s="1">
        <v>20205</v>
      </c>
      <c r="I339" t="s">
        <v>24</v>
      </c>
      <c r="J339" t="s">
        <v>35</v>
      </c>
      <c r="K339" s="1">
        <v>20205</v>
      </c>
      <c r="L339" s="1">
        <v>0</v>
      </c>
      <c r="M339" s="1">
        <v>100</v>
      </c>
      <c r="N339" s="1">
        <v>0</v>
      </c>
      <c r="O339" s="1">
        <v>19964.47</v>
      </c>
      <c r="P339" s="1">
        <v>20205</v>
      </c>
      <c r="Q339" s="1">
        <v>19964.47</v>
      </c>
      <c r="R339" s="1">
        <v>240.53</v>
      </c>
      <c r="S339" s="1">
        <v>0</v>
      </c>
      <c r="T339" s="1">
        <v>0</v>
      </c>
      <c r="U339" s="1">
        <v>20205</v>
      </c>
      <c r="V339" s="1">
        <v>0</v>
      </c>
      <c r="W339" s="5">
        <v>949</v>
      </c>
    </row>
    <row r="340" spans="1:23" x14ac:dyDescent="0.2">
      <c r="A340" t="s">
        <v>683</v>
      </c>
      <c r="B340" t="s">
        <v>684</v>
      </c>
      <c r="C340" t="s">
        <v>685</v>
      </c>
      <c r="E340" s="1">
        <v>1224.94</v>
      </c>
      <c r="F340" s="1">
        <v>0</v>
      </c>
      <c r="G340" s="1">
        <v>0</v>
      </c>
      <c r="H340" s="1">
        <v>1224.94</v>
      </c>
      <c r="I340" t="s">
        <v>24</v>
      </c>
      <c r="J340" t="s">
        <v>25</v>
      </c>
      <c r="K340" s="1">
        <v>1224.94</v>
      </c>
      <c r="L340" s="1">
        <v>0</v>
      </c>
      <c r="M340" s="1">
        <v>100</v>
      </c>
      <c r="N340" s="1">
        <v>0</v>
      </c>
      <c r="O340" s="1">
        <v>1224.94</v>
      </c>
      <c r="P340" s="1">
        <v>1224.94</v>
      </c>
      <c r="Q340" s="1">
        <v>1224.94</v>
      </c>
      <c r="R340" s="1">
        <v>0</v>
      </c>
      <c r="S340" s="1">
        <v>0</v>
      </c>
      <c r="T340" s="1">
        <v>0</v>
      </c>
      <c r="U340" s="1">
        <v>1224.94</v>
      </c>
      <c r="V340" s="1">
        <v>0</v>
      </c>
      <c r="W340" s="5">
        <v>0</v>
      </c>
    </row>
    <row r="341" spans="1:23" x14ac:dyDescent="0.2">
      <c r="A341" t="s">
        <v>686</v>
      </c>
      <c r="B341" t="s">
        <v>687</v>
      </c>
      <c r="C341" t="s">
        <v>688</v>
      </c>
      <c r="E341" s="1">
        <v>2985.36</v>
      </c>
      <c r="F341" s="1">
        <v>0</v>
      </c>
      <c r="G341" s="1">
        <v>0</v>
      </c>
      <c r="H341" s="1">
        <v>2985.36</v>
      </c>
      <c r="I341" t="s">
        <v>24</v>
      </c>
      <c r="J341" t="s">
        <v>25</v>
      </c>
      <c r="K341" s="1">
        <v>2985.36</v>
      </c>
      <c r="L341" s="1">
        <v>0</v>
      </c>
      <c r="M341" s="1">
        <v>100</v>
      </c>
      <c r="N341" s="1">
        <v>0</v>
      </c>
      <c r="O341" s="1">
        <v>2985.36</v>
      </c>
      <c r="P341" s="1">
        <v>2985.36</v>
      </c>
      <c r="Q341" s="1">
        <v>2985.36</v>
      </c>
      <c r="R341" s="1">
        <v>0</v>
      </c>
      <c r="S341" s="1">
        <v>0</v>
      </c>
      <c r="T341" s="1">
        <v>0</v>
      </c>
      <c r="U341" s="1">
        <v>2985.36</v>
      </c>
      <c r="V341" s="1">
        <v>0</v>
      </c>
      <c r="W341" s="5">
        <v>0</v>
      </c>
    </row>
    <row r="342" spans="1:23" x14ac:dyDescent="0.2">
      <c r="A342" t="s">
        <v>689</v>
      </c>
      <c r="B342" t="s">
        <v>690</v>
      </c>
      <c r="C342" t="s">
        <v>691</v>
      </c>
      <c r="E342" s="1">
        <v>14103.470000000001</v>
      </c>
      <c r="F342" s="1">
        <v>0</v>
      </c>
      <c r="G342" s="1">
        <v>0</v>
      </c>
      <c r="H342" s="1">
        <v>14103.470000000001</v>
      </c>
      <c r="I342" t="s">
        <v>24</v>
      </c>
      <c r="J342" t="s">
        <v>238</v>
      </c>
      <c r="K342" s="1">
        <v>14103.470000000001</v>
      </c>
      <c r="L342" s="1">
        <v>0</v>
      </c>
      <c r="M342" s="1">
        <v>100</v>
      </c>
      <c r="N342" s="1">
        <v>0</v>
      </c>
      <c r="O342" s="1">
        <v>14103.470000000001</v>
      </c>
      <c r="P342" s="1">
        <v>14103.470000000001</v>
      </c>
      <c r="Q342" s="1">
        <v>14103.470000000001</v>
      </c>
      <c r="R342" s="1">
        <v>0</v>
      </c>
      <c r="S342" s="1">
        <v>0</v>
      </c>
      <c r="T342" s="1">
        <v>0</v>
      </c>
      <c r="U342" s="1">
        <v>14103.470000000001</v>
      </c>
      <c r="V342" s="1">
        <v>0</v>
      </c>
      <c r="W342" s="5">
        <v>0</v>
      </c>
    </row>
    <row r="343" spans="1:23" x14ac:dyDescent="0.2">
      <c r="A343" t="s">
        <v>692</v>
      </c>
      <c r="B343" t="s">
        <v>406</v>
      </c>
      <c r="C343" t="s">
        <v>693</v>
      </c>
      <c r="E343" s="1">
        <v>7400</v>
      </c>
      <c r="F343" s="1">
        <v>0</v>
      </c>
      <c r="G343" s="1">
        <v>0</v>
      </c>
      <c r="H343" s="1">
        <v>7400</v>
      </c>
      <c r="I343" t="s">
        <v>24</v>
      </c>
      <c r="J343" t="s">
        <v>35</v>
      </c>
      <c r="K343" s="1">
        <v>7400</v>
      </c>
      <c r="L343" s="1">
        <v>0</v>
      </c>
      <c r="M343" s="1">
        <v>100</v>
      </c>
      <c r="N343" s="1">
        <v>0</v>
      </c>
      <c r="O343" s="1">
        <v>7135.7</v>
      </c>
      <c r="P343" s="1">
        <v>7400</v>
      </c>
      <c r="Q343" s="1">
        <v>7135.7</v>
      </c>
      <c r="R343" s="1">
        <v>264.3</v>
      </c>
      <c r="S343" s="1">
        <v>0</v>
      </c>
      <c r="T343" s="1">
        <v>0</v>
      </c>
      <c r="U343" s="1">
        <v>7400</v>
      </c>
      <c r="V343" s="1">
        <v>0</v>
      </c>
      <c r="W343" s="5">
        <v>980</v>
      </c>
    </row>
    <row r="344" spans="1:23" x14ac:dyDescent="0.2">
      <c r="A344" t="s">
        <v>694</v>
      </c>
      <c r="B344" t="s">
        <v>695</v>
      </c>
      <c r="C344" t="s">
        <v>696</v>
      </c>
      <c r="E344" s="1">
        <v>6035.35</v>
      </c>
      <c r="F344" s="1">
        <v>0</v>
      </c>
      <c r="G344" s="1">
        <v>0</v>
      </c>
      <c r="H344" s="1">
        <v>6035.35</v>
      </c>
      <c r="I344" t="s">
        <v>24</v>
      </c>
      <c r="J344" t="s">
        <v>35</v>
      </c>
      <c r="K344" s="1">
        <v>6035.35</v>
      </c>
      <c r="L344" s="1">
        <v>0</v>
      </c>
      <c r="M344" s="1">
        <v>100</v>
      </c>
      <c r="N344" s="1">
        <v>0</v>
      </c>
      <c r="O344" s="1">
        <v>5747.93</v>
      </c>
      <c r="P344" s="1">
        <v>6035.35</v>
      </c>
      <c r="Q344" s="1">
        <v>5747.93</v>
      </c>
      <c r="R344" s="1">
        <v>287.42</v>
      </c>
      <c r="S344" s="1">
        <v>0</v>
      </c>
      <c r="T344" s="1">
        <v>0</v>
      </c>
      <c r="U344" s="1">
        <v>6035.35</v>
      </c>
      <c r="V344" s="1">
        <v>0</v>
      </c>
      <c r="W344" s="5">
        <v>280</v>
      </c>
    </row>
    <row r="345" spans="1:23" x14ac:dyDescent="0.2">
      <c r="A345" t="s">
        <v>697</v>
      </c>
      <c r="B345" t="s">
        <v>698</v>
      </c>
      <c r="C345" t="s">
        <v>699</v>
      </c>
      <c r="E345" s="1">
        <v>2696.31</v>
      </c>
      <c r="F345" s="1">
        <v>0</v>
      </c>
      <c r="G345" s="1">
        <v>0</v>
      </c>
      <c r="H345" s="1">
        <v>2696.31</v>
      </c>
      <c r="I345" t="s">
        <v>24</v>
      </c>
      <c r="J345" t="s">
        <v>35</v>
      </c>
      <c r="K345" s="1">
        <v>2696.31</v>
      </c>
      <c r="L345" s="1">
        <v>0</v>
      </c>
      <c r="M345" s="1">
        <v>100</v>
      </c>
      <c r="N345" s="1">
        <v>0</v>
      </c>
      <c r="O345" s="1">
        <v>2696.31</v>
      </c>
      <c r="P345" s="1">
        <v>2696.31</v>
      </c>
      <c r="Q345" s="1">
        <v>2696.31</v>
      </c>
      <c r="R345" s="1">
        <v>0</v>
      </c>
      <c r="S345" s="1">
        <v>0</v>
      </c>
      <c r="T345" s="1">
        <v>0</v>
      </c>
      <c r="U345" s="1">
        <v>2696.31</v>
      </c>
      <c r="V345" s="1">
        <v>0</v>
      </c>
      <c r="W345" s="5">
        <v>0</v>
      </c>
    </row>
    <row r="346" spans="1:23" x14ac:dyDescent="0.2">
      <c r="A346" t="s">
        <v>700</v>
      </c>
      <c r="B346" t="s">
        <v>701</v>
      </c>
      <c r="C346" t="s">
        <v>702</v>
      </c>
      <c r="E346" s="1">
        <v>3120.85</v>
      </c>
      <c r="F346" s="1">
        <v>0</v>
      </c>
      <c r="G346" s="1">
        <v>0</v>
      </c>
      <c r="H346" s="1">
        <v>3120.85</v>
      </c>
      <c r="I346" t="s">
        <v>24</v>
      </c>
      <c r="J346" t="s">
        <v>35</v>
      </c>
      <c r="K346" s="1">
        <v>3120.85</v>
      </c>
      <c r="L346" s="1">
        <v>0</v>
      </c>
      <c r="M346" s="1">
        <v>100</v>
      </c>
      <c r="N346" s="1">
        <v>0</v>
      </c>
      <c r="O346" s="1">
        <v>2897.96</v>
      </c>
      <c r="P346" s="1">
        <v>3120.85</v>
      </c>
      <c r="Q346" s="1">
        <v>2897.96</v>
      </c>
      <c r="R346" s="1">
        <v>222.89000000000001</v>
      </c>
      <c r="S346" s="1">
        <v>0</v>
      </c>
      <c r="T346" s="1">
        <v>0</v>
      </c>
      <c r="U346" s="1">
        <v>3120.85</v>
      </c>
      <c r="V346" s="1">
        <v>0</v>
      </c>
      <c r="W346" s="5">
        <v>280</v>
      </c>
    </row>
    <row r="347" spans="1:23" x14ac:dyDescent="0.2">
      <c r="A347" t="s">
        <v>703</v>
      </c>
      <c r="B347" t="s">
        <v>704</v>
      </c>
      <c r="C347" t="s">
        <v>705</v>
      </c>
      <c r="E347" s="1">
        <v>4664.66</v>
      </c>
      <c r="F347" s="1">
        <v>0</v>
      </c>
      <c r="G347" s="1">
        <v>0</v>
      </c>
      <c r="H347" s="1">
        <v>4664.66</v>
      </c>
      <c r="I347" t="s">
        <v>24</v>
      </c>
      <c r="J347" t="s">
        <v>35</v>
      </c>
      <c r="K347" s="1">
        <v>4664.66</v>
      </c>
      <c r="L347" s="1">
        <v>0</v>
      </c>
      <c r="M347" s="1">
        <v>100</v>
      </c>
      <c r="N347" s="1">
        <v>0</v>
      </c>
      <c r="O347" s="1">
        <v>4275.9400000000005</v>
      </c>
      <c r="P347" s="1">
        <v>4664.66</v>
      </c>
      <c r="Q347" s="1">
        <v>4275.9400000000005</v>
      </c>
      <c r="R347" s="1">
        <v>388.72</v>
      </c>
      <c r="S347" s="1">
        <v>0</v>
      </c>
      <c r="T347" s="1">
        <v>0</v>
      </c>
      <c r="U347" s="1">
        <v>4664.66</v>
      </c>
      <c r="V347" s="1">
        <v>0</v>
      </c>
      <c r="W347" s="5">
        <v>280</v>
      </c>
    </row>
    <row r="348" spans="1:23" x14ac:dyDescent="0.2">
      <c r="A348" t="s">
        <v>706</v>
      </c>
      <c r="B348" t="s">
        <v>707</v>
      </c>
      <c r="C348" t="s">
        <v>708</v>
      </c>
      <c r="E348" s="1">
        <v>9250</v>
      </c>
      <c r="F348" s="1">
        <v>0</v>
      </c>
      <c r="G348" s="1">
        <v>0</v>
      </c>
      <c r="H348" s="1">
        <v>9250</v>
      </c>
      <c r="I348" t="s">
        <v>24</v>
      </c>
      <c r="J348" t="s">
        <v>35</v>
      </c>
      <c r="K348" s="1">
        <v>9250</v>
      </c>
      <c r="L348" s="1">
        <v>0</v>
      </c>
      <c r="M348" s="1">
        <v>100</v>
      </c>
      <c r="N348" s="1">
        <v>0</v>
      </c>
      <c r="O348" s="1">
        <v>8148.8200000000006</v>
      </c>
      <c r="P348" s="1">
        <v>9250</v>
      </c>
      <c r="Q348" s="1">
        <v>8148.8200000000006</v>
      </c>
      <c r="R348" s="1">
        <v>1101.18</v>
      </c>
      <c r="S348" s="1">
        <v>0</v>
      </c>
      <c r="T348" s="1">
        <v>0</v>
      </c>
      <c r="U348" s="1">
        <v>9250</v>
      </c>
      <c r="V348" s="1">
        <v>0</v>
      </c>
      <c r="W348" s="5">
        <v>980</v>
      </c>
    </row>
    <row r="349" spans="1:23" x14ac:dyDescent="0.2">
      <c r="A349" t="s">
        <v>709</v>
      </c>
      <c r="B349" t="s">
        <v>710</v>
      </c>
      <c r="C349" t="s">
        <v>711</v>
      </c>
      <c r="E349" s="1">
        <v>7071.68</v>
      </c>
      <c r="F349" s="1">
        <v>0</v>
      </c>
      <c r="G349" s="1">
        <v>0</v>
      </c>
      <c r="H349" s="1">
        <v>7071.68</v>
      </c>
      <c r="I349" t="s">
        <v>24</v>
      </c>
      <c r="J349" t="s">
        <v>35</v>
      </c>
      <c r="K349" s="1">
        <v>7071.68</v>
      </c>
      <c r="L349" s="1">
        <v>0</v>
      </c>
      <c r="M349" s="1">
        <v>100</v>
      </c>
      <c r="N349" s="1">
        <v>0</v>
      </c>
      <c r="O349" s="1">
        <v>7071.68</v>
      </c>
      <c r="P349" s="1">
        <v>7071.68</v>
      </c>
      <c r="Q349" s="1">
        <v>7071.68</v>
      </c>
      <c r="R349" s="1">
        <v>0</v>
      </c>
      <c r="S349" s="1">
        <v>0</v>
      </c>
      <c r="T349" s="1">
        <v>0</v>
      </c>
      <c r="U349" s="1">
        <v>7071.68</v>
      </c>
      <c r="V349" s="1">
        <v>0</v>
      </c>
      <c r="W349" s="5">
        <v>0</v>
      </c>
    </row>
    <row r="350" spans="1:23" x14ac:dyDescent="0.2">
      <c r="A350" t="s">
        <v>712</v>
      </c>
      <c r="B350" t="s">
        <v>713</v>
      </c>
      <c r="C350" t="s">
        <v>714</v>
      </c>
      <c r="E350" s="1">
        <v>7071.68</v>
      </c>
      <c r="F350" s="1">
        <v>0</v>
      </c>
      <c r="G350" s="1">
        <v>0</v>
      </c>
      <c r="H350" s="1">
        <v>7071.68</v>
      </c>
      <c r="I350" t="s">
        <v>24</v>
      </c>
      <c r="J350" t="s">
        <v>35</v>
      </c>
      <c r="K350" s="1">
        <v>7071.68</v>
      </c>
      <c r="L350" s="1">
        <v>0</v>
      </c>
      <c r="M350" s="1">
        <v>100</v>
      </c>
      <c r="N350" s="1">
        <v>0</v>
      </c>
      <c r="O350" s="1">
        <v>7071.68</v>
      </c>
      <c r="P350" s="1">
        <v>7071.68</v>
      </c>
      <c r="Q350" s="1">
        <v>7071.68</v>
      </c>
      <c r="R350" s="1">
        <v>0</v>
      </c>
      <c r="S350" s="1">
        <v>0</v>
      </c>
      <c r="T350" s="1">
        <v>0</v>
      </c>
      <c r="U350" s="1">
        <v>7071.68</v>
      </c>
      <c r="V350" s="1">
        <v>0</v>
      </c>
      <c r="W350" s="5">
        <v>0</v>
      </c>
    </row>
    <row r="351" spans="1:23" x14ac:dyDescent="0.2">
      <c r="A351" t="s">
        <v>715</v>
      </c>
      <c r="B351" t="s">
        <v>716</v>
      </c>
      <c r="C351" t="s">
        <v>717</v>
      </c>
      <c r="E351" s="1">
        <v>181897.5</v>
      </c>
      <c r="F351" s="1">
        <v>0</v>
      </c>
      <c r="G351" s="1">
        <v>0</v>
      </c>
      <c r="H351" s="1">
        <v>181897.5</v>
      </c>
      <c r="I351" t="s">
        <v>24</v>
      </c>
      <c r="J351" t="s">
        <v>35</v>
      </c>
      <c r="K351" s="1">
        <v>181897.5</v>
      </c>
      <c r="L351" s="1">
        <v>0</v>
      </c>
      <c r="M351" s="1">
        <v>100</v>
      </c>
      <c r="N351" s="1">
        <v>0</v>
      </c>
      <c r="O351" s="1">
        <v>166739.39000000001</v>
      </c>
      <c r="P351" s="1">
        <v>181897.5</v>
      </c>
      <c r="Q351" s="1">
        <v>166739.39000000001</v>
      </c>
      <c r="R351" s="1">
        <v>15158.11</v>
      </c>
      <c r="S351" s="1">
        <v>0</v>
      </c>
      <c r="T351" s="1">
        <v>0</v>
      </c>
      <c r="U351" s="1">
        <v>181897.5</v>
      </c>
      <c r="V351" s="1">
        <v>0</v>
      </c>
      <c r="W351" s="5">
        <v>322</v>
      </c>
    </row>
    <row r="352" spans="1:23" x14ac:dyDescent="0.2">
      <c r="A352" t="s">
        <v>718</v>
      </c>
      <c r="B352" t="s">
        <v>719</v>
      </c>
      <c r="C352" t="s">
        <v>717</v>
      </c>
      <c r="E352" s="1">
        <v>181897.5</v>
      </c>
      <c r="F352" s="1">
        <v>0</v>
      </c>
      <c r="G352" s="1">
        <v>0</v>
      </c>
      <c r="H352" s="1">
        <v>181897.5</v>
      </c>
      <c r="I352" t="s">
        <v>24</v>
      </c>
      <c r="J352" t="s">
        <v>35</v>
      </c>
      <c r="K352" s="1">
        <v>181897.5</v>
      </c>
      <c r="L352" s="1">
        <v>0</v>
      </c>
      <c r="M352" s="1">
        <v>100</v>
      </c>
      <c r="N352" s="1">
        <v>0</v>
      </c>
      <c r="O352" s="1">
        <v>166739.39000000001</v>
      </c>
      <c r="P352" s="1">
        <v>181897.5</v>
      </c>
      <c r="Q352" s="1">
        <v>166739.39000000001</v>
      </c>
      <c r="R352" s="1">
        <v>15158.11</v>
      </c>
      <c r="S352" s="1">
        <v>0</v>
      </c>
      <c r="T352" s="1">
        <v>0</v>
      </c>
      <c r="U352" s="1">
        <v>181897.5</v>
      </c>
      <c r="V352" s="1">
        <v>0</v>
      </c>
      <c r="W352" s="5">
        <v>322</v>
      </c>
    </row>
    <row r="353" spans="1:23" x14ac:dyDescent="0.2">
      <c r="A353" t="s">
        <v>720</v>
      </c>
      <c r="B353" t="s">
        <v>721</v>
      </c>
      <c r="C353" t="s">
        <v>722</v>
      </c>
      <c r="E353" s="1">
        <v>6429.8600000000006</v>
      </c>
      <c r="F353" s="1">
        <v>0</v>
      </c>
      <c r="G353" s="1">
        <v>0</v>
      </c>
      <c r="H353" s="1">
        <v>6429.8600000000006</v>
      </c>
      <c r="I353" t="s">
        <v>24</v>
      </c>
      <c r="J353" t="s">
        <v>35</v>
      </c>
      <c r="K353" s="1">
        <v>6429.8600000000006</v>
      </c>
      <c r="L353" s="1">
        <v>0</v>
      </c>
      <c r="M353" s="1">
        <v>100</v>
      </c>
      <c r="N353" s="1">
        <v>0</v>
      </c>
      <c r="O353" s="1">
        <v>6123.67</v>
      </c>
      <c r="P353" s="1">
        <v>6429.8600000000006</v>
      </c>
      <c r="Q353" s="1">
        <v>6123.67</v>
      </c>
      <c r="R353" s="1">
        <v>306.19</v>
      </c>
      <c r="S353" s="1">
        <v>0</v>
      </c>
      <c r="T353" s="1">
        <v>0</v>
      </c>
      <c r="U353" s="1">
        <v>6429.8600000000006</v>
      </c>
      <c r="V353" s="1">
        <v>0</v>
      </c>
      <c r="W353" s="5">
        <v>111</v>
      </c>
    </row>
    <row r="354" spans="1:23" x14ac:dyDescent="0.2">
      <c r="A354" t="s">
        <v>723</v>
      </c>
      <c r="B354" t="s">
        <v>724</v>
      </c>
      <c r="C354" t="s">
        <v>725</v>
      </c>
      <c r="E354" s="1">
        <v>130000</v>
      </c>
      <c r="F354" s="1">
        <v>0</v>
      </c>
      <c r="G354" s="1">
        <v>0</v>
      </c>
      <c r="H354" s="1">
        <v>130000</v>
      </c>
      <c r="I354" t="s">
        <v>24</v>
      </c>
      <c r="J354" t="s">
        <v>35</v>
      </c>
      <c r="K354" s="1">
        <v>130000</v>
      </c>
      <c r="L354" s="1">
        <v>0</v>
      </c>
      <c r="M354" s="1">
        <v>100</v>
      </c>
      <c r="N354" s="1">
        <v>0</v>
      </c>
      <c r="O354" s="1">
        <v>119166.68000000001</v>
      </c>
      <c r="P354" s="1">
        <v>130000</v>
      </c>
      <c r="Q354" s="1">
        <v>119166.68000000001</v>
      </c>
      <c r="R354" s="1">
        <v>10833.32</v>
      </c>
      <c r="S354" s="1">
        <v>0</v>
      </c>
      <c r="T354" s="1">
        <v>0</v>
      </c>
      <c r="U354" s="1">
        <v>130000</v>
      </c>
      <c r="V354" s="1">
        <v>0</v>
      </c>
      <c r="W354" s="5">
        <v>321</v>
      </c>
    </row>
    <row r="355" spans="1:23" x14ac:dyDescent="0.2">
      <c r="A355" t="s">
        <v>726</v>
      </c>
      <c r="B355" t="s">
        <v>727</v>
      </c>
      <c r="C355" t="s">
        <v>728</v>
      </c>
      <c r="E355" s="1">
        <v>31694.420000000002</v>
      </c>
      <c r="F355" s="1">
        <v>0</v>
      </c>
      <c r="G355" s="1">
        <v>0</v>
      </c>
      <c r="H355" s="1">
        <v>31694.420000000002</v>
      </c>
      <c r="I355" t="s">
        <v>24</v>
      </c>
      <c r="J355" t="s">
        <v>35</v>
      </c>
      <c r="K355" s="1">
        <v>31694.420000000002</v>
      </c>
      <c r="L355" s="1">
        <v>0</v>
      </c>
      <c r="M355" s="1">
        <v>100</v>
      </c>
      <c r="N355" s="1">
        <v>0</v>
      </c>
      <c r="O355" s="1">
        <v>29430.510000000002</v>
      </c>
      <c r="P355" s="1">
        <v>31694.420000000002</v>
      </c>
      <c r="Q355" s="1">
        <v>29430.510000000002</v>
      </c>
      <c r="R355" s="1">
        <v>2263.91</v>
      </c>
      <c r="S355" s="1">
        <v>0</v>
      </c>
      <c r="T355" s="1">
        <v>0</v>
      </c>
      <c r="U355" s="1">
        <v>31694.420000000002</v>
      </c>
      <c r="V355" s="1">
        <v>0</v>
      </c>
      <c r="W355" s="5">
        <v>322</v>
      </c>
    </row>
    <row r="356" spans="1:23" x14ac:dyDescent="0.2">
      <c r="A356" t="s">
        <v>729</v>
      </c>
      <c r="B356" t="s">
        <v>730</v>
      </c>
      <c r="C356" t="s">
        <v>731</v>
      </c>
      <c r="E356" s="1">
        <v>146119</v>
      </c>
      <c r="F356" s="1">
        <v>0</v>
      </c>
      <c r="G356" s="1">
        <v>0</v>
      </c>
      <c r="H356" s="1">
        <v>146119</v>
      </c>
      <c r="I356" t="s">
        <v>24</v>
      </c>
      <c r="J356" t="s">
        <v>35</v>
      </c>
      <c r="K356" s="1">
        <v>146119</v>
      </c>
      <c r="L356" s="1">
        <v>0</v>
      </c>
      <c r="M356" s="1">
        <v>100</v>
      </c>
      <c r="N356" s="1">
        <v>0</v>
      </c>
      <c r="O356" s="1">
        <v>132202.89000000001</v>
      </c>
      <c r="P356" s="1">
        <v>146119</v>
      </c>
      <c r="Q356" s="1">
        <v>132202.89000000001</v>
      </c>
      <c r="R356" s="1">
        <v>13916.11</v>
      </c>
      <c r="S356" s="1">
        <v>0</v>
      </c>
      <c r="T356" s="1">
        <v>0</v>
      </c>
      <c r="U356" s="1">
        <v>146119</v>
      </c>
      <c r="V356" s="1">
        <v>0</v>
      </c>
      <c r="W356" s="5">
        <v>112</v>
      </c>
    </row>
    <row r="357" spans="1:23" x14ac:dyDescent="0.2">
      <c r="A357" t="s">
        <v>732</v>
      </c>
      <c r="B357" t="s">
        <v>733</v>
      </c>
      <c r="C357" t="s">
        <v>734</v>
      </c>
      <c r="E357" s="1">
        <v>45543</v>
      </c>
      <c r="F357" s="1">
        <v>0</v>
      </c>
      <c r="G357" s="1">
        <v>0</v>
      </c>
      <c r="H357" s="1">
        <v>45543</v>
      </c>
      <c r="I357" t="s">
        <v>24</v>
      </c>
      <c r="J357" t="s">
        <v>35</v>
      </c>
      <c r="K357" s="1">
        <v>45543</v>
      </c>
      <c r="L357" s="1">
        <v>0</v>
      </c>
      <c r="M357" s="1">
        <v>100</v>
      </c>
      <c r="N357" s="1">
        <v>0</v>
      </c>
      <c r="O357" s="1">
        <v>41205.550000000003</v>
      </c>
      <c r="P357" s="1">
        <v>45543</v>
      </c>
      <c r="Q357" s="1">
        <v>41205.550000000003</v>
      </c>
      <c r="R357" s="1">
        <v>4337.45</v>
      </c>
      <c r="S357" s="1">
        <v>0</v>
      </c>
      <c r="T357" s="1">
        <v>0</v>
      </c>
      <c r="U357" s="1">
        <v>45543</v>
      </c>
      <c r="V357" s="1">
        <v>0</v>
      </c>
      <c r="W357" s="5">
        <v>113</v>
      </c>
    </row>
    <row r="358" spans="1:23" x14ac:dyDescent="0.2">
      <c r="A358" t="s">
        <v>735</v>
      </c>
      <c r="B358" t="s">
        <v>736</v>
      </c>
      <c r="C358" t="s">
        <v>737</v>
      </c>
      <c r="E358" s="1">
        <v>1847.19</v>
      </c>
      <c r="F358" s="1">
        <v>0</v>
      </c>
      <c r="G358" s="1">
        <v>0</v>
      </c>
      <c r="H358" s="1">
        <v>1847.19</v>
      </c>
      <c r="I358" t="s">
        <v>24</v>
      </c>
      <c r="J358" t="s">
        <v>35</v>
      </c>
      <c r="K358" s="1">
        <v>1847.19</v>
      </c>
      <c r="L358" s="1">
        <v>0</v>
      </c>
      <c r="M358" s="1">
        <v>100</v>
      </c>
      <c r="N358" s="1">
        <v>0</v>
      </c>
      <c r="O358" s="1">
        <v>1825.2</v>
      </c>
      <c r="P358" s="1">
        <v>1847.19</v>
      </c>
      <c r="Q358" s="1">
        <v>1825.2</v>
      </c>
      <c r="R358" s="1">
        <v>21.990000000000002</v>
      </c>
      <c r="S358" s="1">
        <v>0</v>
      </c>
      <c r="T358" s="1">
        <v>0</v>
      </c>
      <c r="U358" s="1">
        <v>1847.19</v>
      </c>
      <c r="V358" s="1">
        <v>0</v>
      </c>
      <c r="W358" s="5">
        <v>112</v>
      </c>
    </row>
    <row r="359" spans="1:23" x14ac:dyDescent="0.2">
      <c r="A359" t="s">
        <v>738</v>
      </c>
      <c r="B359" t="s">
        <v>739</v>
      </c>
      <c r="C359" t="s">
        <v>740</v>
      </c>
      <c r="E359" s="1">
        <v>4787.1400000000003</v>
      </c>
      <c r="F359" s="1">
        <v>0</v>
      </c>
      <c r="G359" s="1">
        <v>0</v>
      </c>
      <c r="H359" s="1">
        <v>4787.1400000000003</v>
      </c>
      <c r="I359" t="s">
        <v>24</v>
      </c>
      <c r="J359" t="s">
        <v>25</v>
      </c>
      <c r="K359" s="1">
        <v>4787.1400000000003</v>
      </c>
      <c r="L359" s="1">
        <v>0</v>
      </c>
      <c r="M359" s="1">
        <v>100</v>
      </c>
      <c r="N359" s="1">
        <v>0</v>
      </c>
      <c r="O359" s="1">
        <v>4787.1400000000003</v>
      </c>
      <c r="P359" s="1">
        <v>4787.1400000000003</v>
      </c>
      <c r="Q359" s="1">
        <v>4787.1400000000003</v>
      </c>
      <c r="R359" s="1">
        <v>0</v>
      </c>
      <c r="S359" s="1">
        <v>0</v>
      </c>
      <c r="T359" s="1">
        <v>0</v>
      </c>
      <c r="U359" s="1">
        <v>4787.1400000000003</v>
      </c>
      <c r="V359" s="1">
        <v>0</v>
      </c>
      <c r="W359" s="5">
        <v>0</v>
      </c>
    </row>
    <row r="360" spans="1:23" x14ac:dyDescent="0.2">
      <c r="A360" t="s">
        <v>741</v>
      </c>
      <c r="B360" t="s">
        <v>742</v>
      </c>
      <c r="C360" t="s">
        <v>743</v>
      </c>
      <c r="E360" s="1">
        <v>1304.75</v>
      </c>
      <c r="F360" s="1">
        <v>0</v>
      </c>
      <c r="G360" s="1">
        <v>0</v>
      </c>
      <c r="H360" s="1">
        <v>1304.75</v>
      </c>
      <c r="I360" t="s">
        <v>24</v>
      </c>
      <c r="J360" t="s">
        <v>25</v>
      </c>
      <c r="K360" s="1">
        <v>1304.75</v>
      </c>
      <c r="L360" s="1">
        <v>0</v>
      </c>
      <c r="M360" s="1">
        <v>100</v>
      </c>
      <c r="N360" s="1">
        <v>0</v>
      </c>
      <c r="O360" s="1">
        <v>1304.75</v>
      </c>
      <c r="P360" s="1">
        <v>1304.75</v>
      </c>
      <c r="Q360" s="1">
        <v>1304.75</v>
      </c>
      <c r="R360" s="1">
        <v>0</v>
      </c>
      <c r="S360" s="1">
        <v>0</v>
      </c>
      <c r="T360" s="1">
        <v>0</v>
      </c>
      <c r="U360" s="1">
        <v>1304.75</v>
      </c>
      <c r="V360" s="1">
        <v>0</v>
      </c>
      <c r="W360" s="5">
        <v>0</v>
      </c>
    </row>
    <row r="361" spans="1:23" x14ac:dyDescent="0.2">
      <c r="A361" t="s">
        <v>744</v>
      </c>
      <c r="B361" t="s">
        <v>745</v>
      </c>
      <c r="C361" t="s">
        <v>746</v>
      </c>
      <c r="E361" s="1">
        <v>7561.87</v>
      </c>
      <c r="F361" s="1">
        <v>0</v>
      </c>
      <c r="G361" s="1">
        <v>0</v>
      </c>
      <c r="H361" s="1">
        <v>7561.87</v>
      </c>
      <c r="I361" t="s">
        <v>24</v>
      </c>
      <c r="J361" t="s">
        <v>25</v>
      </c>
      <c r="K361" s="1">
        <v>7561.87</v>
      </c>
      <c r="L361" s="1">
        <v>0</v>
      </c>
      <c r="M361" s="1">
        <v>100</v>
      </c>
      <c r="N361" s="1">
        <v>0</v>
      </c>
      <c r="O361" s="1">
        <v>7561.87</v>
      </c>
      <c r="P361" s="1">
        <v>7561.87</v>
      </c>
      <c r="Q361" s="1">
        <v>7561.87</v>
      </c>
      <c r="R361" s="1">
        <v>0</v>
      </c>
      <c r="S361" s="1">
        <v>0</v>
      </c>
      <c r="T361" s="1">
        <v>0</v>
      </c>
      <c r="U361" s="1">
        <v>7561.87</v>
      </c>
      <c r="V361" s="1">
        <v>0</v>
      </c>
      <c r="W361" s="5">
        <v>0</v>
      </c>
    </row>
    <row r="362" spans="1:23" x14ac:dyDescent="0.2">
      <c r="A362" t="s">
        <v>747</v>
      </c>
      <c r="B362" t="s">
        <v>748</v>
      </c>
      <c r="C362" t="s">
        <v>749</v>
      </c>
      <c r="E362" s="1">
        <v>1652.74</v>
      </c>
      <c r="F362" s="1">
        <v>0</v>
      </c>
      <c r="G362" s="1">
        <v>0</v>
      </c>
      <c r="H362" s="1">
        <v>1652.74</v>
      </c>
      <c r="I362" t="s">
        <v>24</v>
      </c>
      <c r="J362" t="s">
        <v>25</v>
      </c>
      <c r="K362" s="1">
        <v>1652.74</v>
      </c>
      <c r="L362" s="1">
        <v>0</v>
      </c>
      <c r="M362" s="1">
        <v>100</v>
      </c>
      <c r="N362" s="1">
        <v>0</v>
      </c>
      <c r="O362" s="1">
        <v>1652.74</v>
      </c>
      <c r="P362" s="1">
        <v>1652.74</v>
      </c>
      <c r="Q362" s="1">
        <v>1652.74</v>
      </c>
      <c r="R362" s="1">
        <v>0</v>
      </c>
      <c r="S362" s="1">
        <v>0</v>
      </c>
      <c r="T362" s="1">
        <v>0</v>
      </c>
      <c r="U362" s="1">
        <v>1652.74</v>
      </c>
      <c r="V362" s="1">
        <v>0</v>
      </c>
      <c r="W362" s="5">
        <v>0</v>
      </c>
    </row>
    <row r="363" spans="1:23" x14ac:dyDescent="0.2">
      <c r="A363" t="s">
        <v>750</v>
      </c>
      <c r="B363" t="s">
        <v>751</v>
      </c>
      <c r="C363" t="s">
        <v>752</v>
      </c>
      <c r="E363" s="1">
        <v>10748.08</v>
      </c>
      <c r="F363" s="1">
        <v>0</v>
      </c>
      <c r="G363" s="1">
        <v>0</v>
      </c>
      <c r="H363" s="1">
        <v>10748.08</v>
      </c>
      <c r="I363" t="s">
        <v>24</v>
      </c>
      <c r="J363" t="s">
        <v>35</v>
      </c>
      <c r="K363" s="1">
        <v>10748.08</v>
      </c>
      <c r="L363" s="1">
        <v>0</v>
      </c>
      <c r="M363" s="1">
        <v>100</v>
      </c>
      <c r="N363" s="1">
        <v>0</v>
      </c>
      <c r="O363" s="1">
        <v>9340.59</v>
      </c>
      <c r="P363" s="1">
        <v>10748.08</v>
      </c>
      <c r="Q363" s="1">
        <v>9340.59</v>
      </c>
      <c r="R363" s="1">
        <v>1407.49</v>
      </c>
      <c r="S363" s="1">
        <v>0</v>
      </c>
      <c r="T363" s="1">
        <v>0</v>
      </c>
      <c r="U363" s="1">
        <v>10748.08</v>
      </c>
      <c r="V363" s="1">
        <v>0</v>
      </c>
      <c r="W363" s="5">
        <v>900</v>
      </c>
    </row>
    <row r="364" spans="1:23" x14ac:dyDescent="0.2">
      <c r="A364" t="s">
        <v>753</v>
      </c>
      <c r="B364" t="s">
        <v>751</v>
      </c>
      <c r="C364" t="s">
        <v>754</v>
      </c>
      <c r="E364" s="1">
        <v>12614.52</v>
      </c>
      <c r="F364" s="1">
        <v>0</v>
      </c>
      <c r="G364" s="1">
        <v>0</v>
      </c>
      <c r="H364" s="1">
        <v>12614.52</v>
      </c>
      <c r="I364" t="s">
        <v>24</v>
      </c>
      <c r="J364" t="s">
        <v>35</v>
      </c>
      <c r="K364" s="1">
        <v>12614.52</v>
      </c>
      <c r="L364" s="1">
        <v>0</v>
      </c>
      <c r="M364" s="1">
        <v>100</v>
      </c>
      <c r="N364" s="1">
        <v>0</v>
      </c>
      <c r="O364" s="1">
        <v>10962.59</v>
      </c>
      <c r="P364" s="1">
        <v>12614.52</v>
      </c>
      <c r="Q364" s="1">
        <v>10962.59</v>
      </c>
      <c r="R364" s="1">
        <v>1651.93</v>
      </c>
      <c r="S364" s="1">
        <v>0</v>
      </c>
      <c r="T364" s="1">
        <v>0</v>
      </c>
      <c r="U364" s="1">
        <v>12614.52</v>
      </c>
      <c r="V364" s="1">
        <v>0</v>
      </c>
      <c r="W364" s="5">
        <v>900</v>
      </c>
    </row>
    <row r="365" spans="1:23" x14ac:dyDescent="0.2">
      <c r="A365" t="s">
        <v>755</v>
      </c>
      <c r="B365" t="s">
        <v>756</v>
      </c>
      <c r="C365" t="s">
        <v>757</v>
      </c>
      <c r="E365" s="1">
        <v>14734</v>
      </c>
      <c r="F365" s="1">
        <v>0</v>
      </c>
      <c r="G365" s="1">
        <v>0</v>
      </c>
      <c r="H365" s="1">
        <v>14734</v>
      </c>
      <c r="I365" t="s">
        <v>24</v>
      </c>
      <c r="J365" t="s">
        <v>35</v>
      </c>
      <c r="K365" s="1">
        <v>14734</v>
      </c>
      <c r="L365" s="1">
        <v>0</v>
      </c>
      <c r="M365" s="1">
        <v>100</v>
      </c>
      <c r="N365" s="1">
        <v>0</v>
      </c>
      <c r="O365" s="1">
        <v>12804.56</v>
      </c>
      <c r="P365" s="1">
        <v>14734</v>
      </c>
      <c r="Q365" s="1">
        <v>12804.56</v>
      </c>
      <c r="R365" s="1">
        <v>1929.44</v>
      </c>
      <c r="S365" s="1">
        <v>0</v>
      </c>
      <c r="T365" s="1">
        <v>0</v>
      </c>
      <c r="U365" s="1">
        <v>14734</v>
      </c>
      <c r="V365" s="1">
        <v>0</v>
      </c>
      <c r="W365" s="5">
        <v>110</v>
      </c>
    </row>
    <row r="366" spans="1:23" x14ac:dyDescent="0.2">
      <c r="A366" t="s">
        <v>768</v>
      </c>
      <c r="B366" t="s">
        <v>769</v>
      </c>
      <c r="C366" t="s">
        <v>770</v>
      </c>
      <c r="E366" s="1">
        <v>54006.03</v>
      </c>
      <c r="F366" s="1">
        <v>0</v>
      </c>
      <c r="G366" s="1">
        <v>0</v>
      </c>
      <c r="H366" s="1">
        <v>54006.03</v>
      </c>
      <c r="I366" t="s">
        <v>24</v>
      </c>
      <c r="J366" t="s">
        <v>25</v>
      </c>
      <c r="K366" s="1">
        <v>54006.03</v>
      </c>
      <c r="L366" s="1">
        <v>0</v>
      </c>
      <c r="M366" s="1">
        <v>100</v>
      </c>
      <c r="N366" s="1">
        <v>0</v>
      </c>
      <c r="O366" s="1">
        <v>54006.03</v>
      </c>
      <c r="P366" s="1">
        <v>54006.03</v>
      </c>
      <c r="Q366" s="1">
        <v>54006.03</v>
      </c>
      <c r="R366" s="1">
        <v>0</v>
      </c>
      <c r="S366" s="1">
        <v>0</v>
      </c>
      <c r="T366" s="1">
        <v>0</v>
      </c>
      <c r="U366" s="1">
        <v>54006.03</v>
      </c>
      <c r="V366" s="1">
        <v>0</v>
      </c>
      <c r="W366" s="5">
        <v>0</v>
      </c>
    </row>
    <row r="367" spans="1:23" x14ac:dyDescent="0.2">
      <c r="A367" t="s">
        <v>781</v>
      </c>
      <c r="B367" t="s">
        <v>782</v>
      </c>
      <c r="C367" t="s">
        <v>783</v>
      </c>
      <c r="E367" s="1">
        <v>1379.27</v>
      </c>
      <c r="F367" s="1">
        <v>0</v>
      </c>
      <c r="G367" s="1">
        <v>0</v>
      </c>
      <c r="H367" s="1">
        <v>1379.27</v>
      </c>
      <c r="I367" t="s">
        <v>24</v>
      </c>
      <c r="J367" t="s">
        <v>25</v>
      </c>
      <c r="K367" s="1">
        <v>1379.27</v>
      </c>
      <c r="L367" s="1">
        <v>0</v>
      </c>
      <c r="M367" s="1">
        <v>100</v>
      </c>
      <c r="N367" s="1">
        <v>0</v>
      </c>
      <c r="O367" s="1">
        <v>1356.28</v>
      </c>
      <c r="P367" s="1">
        <v>1379.27</v>
      </c>
      <c r="Q367" s="1">
        <v>1356.28</v>
      </c>
      <c r="R367" s="1">
        <v>22.990000000000002</v>
      </c>
      <c r="S367" s="1">
        <v>0</v>
      </c>
      <c r="T367" s="1">
        <v>0</v>
      </c>
      <c r="U367" s="1">
        <v>1379.27</v>
      </c>
      <c r="V367" s="1">
        <v>0</v>
      </c>
      <c r="W367" s="5">
        <v>900</v>
      </c>
    </row>
    <row r="368" spans="1:23" x14ac:dyDescent="0.2">
      <c r="A368" t="s">
        <v>784</v>
      </c>
      <c r="B368" t="s">
        <v>785</v>
      </c>
      <c r="C368" t="s">
        <v>786</v>
      </c>
      <c r="E368" s="1">
        <v>20140.91</v>
      </c>
      <c r="F368" s="1">
        <v>0</v>
      </c>
      <c r="G368" s="1">
        <v>0</v>
      </c>
      <c r="H368" s="1">
        <v>20140.91</v>
      </c>
      <c r="I368" t="s">
        <v>24</v>
      </c>
      <c r="J368" t="s">
        <v>25</v>
      </c>
      <c r="K368" s="1">
        <v>20140.91</v>
      </c>
      <c r="L368" s="1">
        <v>0</v>
      </c>
      <c r="M368" s="1">
        <v>100</v>
      </c>
      <c r="N368" s="1">
        <v>0</v>
      </c>
      <c r="O368" s="1">
        <v>19805.23</v>
      </c>
      <c r="P368" s="1">
        <v>20140.91</v>
      </c>
      <c r="Q368" s="1">
        <v>19805.23</v>
      </c>
      <c r="R368" s="1">
        <v>335.68</v>
      </c>
      <c r="S368" s="1">
        <v>0</v>
      </c>
      <c r="T368" s="1">
        <v>0</v>
      </c>
      <c r="U368" s="1">
        <v>20140.91</v>
      </c>
      <c r="V368" s="1">
        <v>0</v>
      </c>
      <c r="W368" s="5">
        <v>900</v>
      </c>
    </row>
    <row r="369" spans="1:23" x14ac:dyDescent="0.2">
      <c r="A369" t="s">
        <v>790</v>
      </c>
      <c r="B369" t="s">
        <v>791</v>
      </c>
      <c r="C369" t="s">
        <v>792</v>
      </c>
      <c r="E369" s="1">
        <v>21234.510000000002</v>
      </c>
      <c r="F369" s="1">
        <v>0</v>
      </c>
      <c r="G369" s="1">
        <v>0</v>
      </c>
      <c r="H369" s="1">
        <v>21234.510000000002</v>
      </c>
      <c r="I369" t="s">
        <v>24</v>
      </c>
      <c r="J369" t="s">
        <v>238</v>
      </c>
      <c r="K369" s="1">
        <v>21234.510000000002</v>
      </c>
      <c r="L369" s="1">
        <v>0</v>
      </c>
      <c r="M369" s="1">
        <v>100</v>
      </c>
      <c r="N369" s="1">
        <v>0</v>
      </c>
      <c r="O369" s="1">
        <v>21234.510000000002</v>
      </c>
      <c r="P369" s="1">
        <v>21234.510000000002</v>
      </c>
      <c r="Q369" s="1">
        <v>21234.510000000002</v>
      </c>
      <c r="R369" s="1">
        <v>0</v>
      </c>
      <c r="S369" s="1">
        <v>0</v>
      </c>
      <c r="T369" s="1">
        <v>0</v>
      </c>
      <c r="U369" s="1">
        <v>21234.510000000002</v>
      </c>
      <c r="V369" s="1">
        <v>0</v>
      </c>
      <c r="W369" s="5">
        <v>0</v>
      </c>
    </row>
    <row r="370" spans="1:23" x14ac:dyDescent="0.2">
      <c r="A370" t="s">
        <v>796</v>
      </c>
      <c r="B370" t="s">
        <v>797</v>
      </c>
      <c r="C370" t="s">
        <v>798</v>
      </c>
      <c r="E370" s="1">
        <v>1439.06</v>
      </c>
      <c r="F370" s="1">
        <v>0</v>
      </c>
      <c r="G370" s="1">
        <v>0</v>
      </c>
      <c r="H370" s="1">
        <v>1439.06</v>
      </c>
      <c r="I370" t="s">
        <v>24</v>
      </c>
      <c r="J370" t="s">
        <v>25</v>
      </c>
      <c r="K370" s="1">
        <v>1439.06</v>
      </c>
      <c r="L370" s="1">
        <v>0</v>
      </c>
      <c r="M370" s="1">
        <v>100</v>
      </c>
      <c r="N370" s="1">
        <v>0</v>
      </c>
      <c r="O370" s="1">
        <v>1343.1100000000001</v>
      </c>
      <c r="P370" s="1">
        <v>1439.06</v>
      </c>
      <c r="Q370" s="1">
        <v>1343.1100000000001</v>
      </c>
      <c r="R370" s="1">
        <v>95.95</v>
      </c>
      <c r="S370" s="1">
        <v>0</v>
      </c>
      <c r="T370" s="1">
        <v>0</v>
      </c>
      <c r="U370" s="1">
        <v>1439.06</v>
      </c>
      <c r="V370" s="1">
        <v>0</v>
      </c>
      <c r="W370" s="5">
        <v>900</v>
      </c>
    </row>
    <row r="371" spans="1:23" x14ac:dyDescent="0.2">
      <c r="A371" t="s">
        <v>799</v>
      </c>
      <c r="B371" t="s">
        <v>800</v>
      </c>
      <c r="C371" t="s">
        <v>801</v>
      </c>
      <c r="E371" s="1">
        <v>9001.17</v>
      </c>
      <c r="F371" s="1">
        <v>0</v>
      </c>
      <c r="G371" s="1">
        <v>0</v>
      </c>
      <c r="H371" s="1">
        <v>9001.17</v>
      </c>
      <c r="I371" t="s">
        <v>24</v>
      </c>
      <c r="J371" t="s">
        <v>238</v>
      </c>
      <c r="K371" s="1">
        <v>9001.17</v>
      </c>
      <c r="L371" s="1">
        <v>0</v>
      </c>
      <c r="M371" s="1">
        <v>100</v>
      </c>
      <c r="N371" s="1">
        <v>0</v>
      </c>
      <c r="O371" s="1">
        <v>9001.17</v>
      </c>
      <c r="P371" s="1">
        <v>9001.17</v>
      </c>
      <c r="Q371" s="1">
        <v>9001.17</v>
      </c>
      <c r="R371" s="1">
        <v>0</v>
      </c>
      <c r="S371" s="1">
        <v>0</v>
      </c>
      <c r="T371" s="1">
        <v>0</v>
      </c>
      <c r="U371" s="1">
        <v>9001.17</v>
      </c>
      <c r="V371" s="1">
        <v>0</v>
      </c>
      <c r="W371" s="5">
        <v>0</v>
      </c>
    </row>
    <row r="372" spans="1:23" x14ac:dyDescent="0.2">
      <c r="A372" t="s">
        <v>820</v>
      </c>
      <c r="B372" t="s">
        <v>821</v>
      </c>
      <c r="C372" t="s">
        <v>822</v>
      </c>
      <c r="E372" s="1">
        <v>2199.5</v>
      </c>
      <c r="F372" s="1">
        <v>0</v>
      </c>
      <c r="G372" s="1">
        <v>0</v>
      </c>
      <c r="H372" s="1">
        <v>2199.5</v>
      </c>
      <c r="I372" t="s">
        <v>24</v>
      </c>
      <c r="J372" t="s">
        <v>25</v>
      </c>
      <c r="K372" s="1">
        <v>2199.5</v>
      </c>
      <c r="L372" s="1">
        <v>0</v>
      </c>
      <c r="M372" s="1">
        <v>100</v>
      </c>
      <c r="N372" s="1">
        <v>0</v>
      </c>
      <c r="O372" s="1">
        <v>1796.26</v>
      </c>
      <c r="P372" s="1">
        <v>2199.5</v>
      </c>
      <c r="Q372" s="1">
        <v>1796.26</v>
      </c>
      <c r="R372" s="1">
        <v>403.24</v>
      </c>
      <c r="S372" s="1">
        <v>0</v>
      </c>
      <c r="T372" s="1">
        <v>0</v>
      </c>
      <c r="U372" s="1">
        <v>2199.5</v>
      </c>
      <c r="V372" s="1">
        <v>0</v>
      </c>
      <c r="W372" s="5">
        <v>900</v>
      </c>
    </row>
    <row r="373" spans="1:23" x14ac:dyDescent="0.2">
      <c r="A373" t="s">
        <v>852</v>
      </c>
      <c r="B373" t="s">
        <v>853</v>
      </c>
      <c r="C373" t="s">
        <v>854</v>
      </c>
      <c r="E373" s="1">
        <v>7778.39</v>
      </c>
      <c r="F373" s="1">
        <v>0</v>
      </c>
      <c r="G373" s="1">
        <v>0</v>
      </c>
      <c r="H373" s="1">
        <v>7778.39</v>
      </c>
      <c r="I373" t="s">
        <v>24</v>
      </c>
      <c r="J373" t="s">
        <v>238</v>
      </c>
      <c r="K373" s="1">
        <v>7778.39</v>
      </c>
      <c r="L373" s="1">
        <v>0</v>
      </c>
      <c r="M373" s="1">
        <v>100</v>
      </c>
      <c r="N373" s="1">
        <v>0</v>
      </c>
      <c r="O373" s="1">
        <v>7778.39</v>
      </c>
      <c r="P373" s="1">
        <v>7778.39</v>
      </c>
      <c r="Q373" s="1">
        <v>7778.39</v>
      </c>
      <c r="R373" s="1">
        <v>0</v>
      </c>
      <c r="S373" s="1">
        <v>0</v>
      </c>
      <c r="T373" s="1">
        <v>0</v>
      </c>
      <c r="U373" s="1">
        <v>7778.39</v>
      </c>
      <c r="V373" s="1">
        <v>0</v>
      </c>
      <c r="W373" s="5">
        <v>0</v>
      </c>
    </row>
    <row r="374" spans="1:23" x14ac:dyDescent="0.2">
      <c r="A374" t="s">
        <v>855</v>
      </c>
      <c r="B374" t="s">
        <v>856</v>
      </c>
      <c r="C374" t="s">
        <v>857</v>
      </c>
      <c r="E374" s="1">
        <v>8350</v>
      </c>
      <c r="F374" s="1">
        <v>0</v>
      </c>
      <c r="G374" s="1">
        <v>0</v>
      </c>
      <c r="H374" s="1">
        <v>8350</v>
      </c>
      <c r="I374" t="s">
        <v>24</v>
      </c>
      <c r="J374" t="s">
        <v>238</v>
      </c>
      <c r="K374" s="1">
        <v>8350</v>
      </c>
      <c r="L374" s="1">
        <v>0</v>
      </c>
      <c r="M374" s="1">
        <v>100</v>
      </c>
      <c r="N374" s="1">
        <v>0</v>
      </c>
      <c r="O374" s="1">
        <v>8350</v>
      </c>
      <c r="P374" s="1">
        <v>8350</v>
      </c>
      <c r="Q374" s="1">
        <v>8350</v>
      </c>
      <c r="R374" s="1">
        <v>0</v>
      </c>
      <c r="S374" s="1">
        <v>0</v>
      </c>
      <c r="T374" s="1">
        <v>0</v>
      </c>
      <c r="U374" s="1">
        <v>8350</v>
      </c>
      <c r="V374" s="1">
        <v>0</v>
      </c>
      <c r="W374" s="5">
        <v>0</v>
      </c>
    </row>
    <row r="375" spans="1:23" x14ac:dyDescent="0.2">
      <c r="D375" t="s">
        <v>1057</v>
      </c>
    </row>
  </sheetData>
  <pageMargins left="0" right="0" top="0" bottom="0" header="0" footer="0"/>
  <pageSetup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G24" sqref="G24"/>
    </sheetView>
  </sheetViews>
  <sheetFormatPr defaultRowHeight="12.75" x14ac:dyDescent="0.2"/>
  <cols>
    <col min="1" max="1" width="6" bestFit="1" customWidth="1"/>
    <col min="2" max="2" width="5" bestFit="1" customWidth="1"/>
    <col min="3" max="3" width="5.140625" bestFit="1" customWidth="1"/>
    <col min="4" max="4" width="42.7109375" style="26" customWidth="1"/>
    <col min="5" max="5" width="6.140625" style="7" bestFit="1" customWidth="1"/>
    <col min="6" max="6" width="5.85546875" style="7" bestFit="1" customWidth="1"/>
    <col min="7" max="7" width="5.140625" style="7" bestFit="1" customWidth="1"/>
    <col min="9" max="12" width="9.140625" style="7" customWidth="1"/>
  </cols>
  <sheetData>
    <row r="1" spans="1:17" x14ac:dyDescent="0.2">
      <c r="J1" s="30" t="s">
        <v>1083</v>
      </c>
      <c r="K1" s="30"/>
      <c r="L1" s="30"/>
      <c r="M1" s="30" t="s">
        <v>1084</v>
      </c>
      <c r="N1" s="30"/>
      <c r="O1" s="30"/>
    </row>
    <row r="2" spans="1:17" x14ac:dyDescent="0.2">
      <c r="A2" t="str">
        <f>DepToCostCenter!X111</f>
        <v>Build</v>
      </c>
      <c r="B2" t="str">
        <f>DepToCostCenter!Y111</f>
        <v>Dept</v>
      </c>
      <c r="C2" t="str">
        <f>DepToCostCenter!Z111</f>
        <v>WC</v>
      </c>
      <c r="D2" s="26" t="str">
        <f>DepToCostCenter!AA111</f>
        <v>Code</v>
      </c>
      <c r="E2" s="7" t="str">
        <f>DepToCostCenter!AB111</f>
        <v>Build#</v>
      </c>
      <c r="F2" s="7" t="str">
        <f>DepToCostCenter!AC111</f>
        <v>Dept#</v>
      </c>
      <c r="G2" s="7" t="str">
        <f>DepToCostCenter!AD111</f>
        <v>WC#</v>
      </c>
      <c r="I2" s="8"/>
      <c r="J2" s="8" t="s">
        <v>1067</v>
      </c>
      <c r="K2" s="8" t="s">
        <v>1070</v>
      </c>
      <c r="L2" s="8" t="s">
        <v>1068</v>
      </c>
      <c r="M2" t="str">
        <f>J2</f>
        <v>MOR</v>
      </c>
      <c r="N2" t="str">
        <f>K2</f>
        <v>NBR</v>
      </c>
      <c r="O2" t="str">
        <f>L2</f>
        <v>VEL</v>
      </c>
    </row>
    <row r="3" spans="1:17" x14ac:dyDescent="0.2">
      <c r="A3" t="str">
        <f>DepToCostCenter!X112</f>
        <v>MOR</v>
      </c>
      <c r="B3" t="str">
        <f>DepToCostCenter!Y112</f>
        <v>SM</v>
      </c>
      <c r="C3" t="str">
        <f>DepToCostCenter!Z112</f>
        <v>CUT</v>
      </c>
      <c r="D3" s="26">
        <f>E3*100+F3*10+G3</f>
        <v>111</v>
      </c>
      <c r="E3" s="7">
        <f>DepToCostCenter!AB112</f>
        <v>1</v>
      </c>
      <c r="F3" s="7">
        <f>DepToCostCenter!AC112</f>
        <v>1</v>
      </c>
      <c r="G3" s="7">
        <f>DepToCostCenter!AD112</f>
        <v>1</v>
      </c>
      <c r="I3" s="8"/>
      <c r="J3" s="7">
        <v>6000</v>
      </c>
      <c r="M3">
        <f t="shared" ref="M3:O9" si="0">IF(J3&lt;&gt;"",J3/J$15,"")</f>
        <v>0.14962593516209477</v>
      </c>
      <c r="N3" t="str">
        <f t="shared" si="0"/>
        <v/>
      </c>
      <c r="O3" t="str">
        <f t="shared" si="0"/>
        <v/>
      </c>
    </row>
    <row r="4" spans="1:17" x14ac:dyDescent="0.2">
      <c r="A4" t="str">
        <f>DepToCostCenter!X113</f>
        <v>MOR</v>
      </c>
      <c r="B4" t="str">
        <f>DepToCostCenter!Y113</f>
        <v>SM</v>
      </c>
      <c r="C4" t="str">
        <f>DepToCostCenter!Z113</f>
        <v>OTH</v>
      </c>
      <c r="D4" s="26">
        <f t="shared" ref="D4:D17" si="1">E4*100+F4*10+G4</f>
        <v>112</v>
      </c>
      <c r="E4" s="7">
        <f>DepToCostCenter!AB113</f>
        <v>1</v>
      </c>
      <c r="F4" s="7">
        <f>DepToCostCenter!AC113</f>
        <v>1</v>
      </c>
      <c r="G4" s="7">
        <f>DepToCostCenter!AD113</f>
        <v>2</v>
      </c>
      <c r="J4" s="7">
        <v>6000</v>
      </c>
      <c r="M4">
        <f t="shared" si="0"/>
        <v>0.14962593516209477</v>
      </c>
      <c r="N4" t="str">
        <f t="shared" si="0"/>
        <v/>
      </c>
      <c r="O4" t="str">
        <f t="shared" si="0"/>
        <v/>
      </c>
    </row>
    <row r="5" spans="1:17" x14ac:dyDescent="0.2">
      <c r="A5" t="str">
        <f>DepToCostCenter!X114</f>
        <v>MOR</v>
      </c>
      <c r="B5" t="str">
        <f>DepToCostCenter!Y114</f>
        <v>SM</v>
      </c>
      <c r="C5" t="str">
        <f>DepToCostCenter!Z114</f>
        <v>TUB</v>
      </c>
      <c r="D5" s="26">
        <f t="shared" si="1"/>
        <v>113</v>
      </c>
      <c r="E5" s="7">
        <f>DepToCostCenter!AB114</f>
        <v>1</v>
      </c>
      <c r="F5" s="7">
        <f>DepToCostCenter!AC114</f>
        <v>1</v>
      </c>
      <c r="G5" s="7">
        <f>DepToCostCenter!AD114</f>
        <v>3</v>
      </c>
      <c r="J5" s="7">
        <v>6000</v>
      </c>
      <c r="M5">
        <f t="shared" si="0"/>
        <v>0.14962593516209477</v>
      </c>
      <c r="N5" t="str">
        <f t="shared" si="0"/>
        <v/>
      </c>
      <c r="O5" t="str">
        <f t="shared" si="0"/>
        <v/>
      </c>
    </row>
    <row r="6" spans="1:17" x14ac:dyDescent="0.2">
      <c r="A6" t="str">
        <f>DepToCostCenter!X115</f>
        <v>MOR</v>
      </c>
      <c r="B6" t="str">
        <f>DepToCostCenter!Y115</f>
        <v>WH</v>
      </c>
      <c r="D6" s="26">
        <f t="shared" si="1"/>
        <v>180</v>
      </c>
      <c r="E6" s="7">
        <f>DepToCostCenter!AB115</f>
        <v>1</v>
      </c>
      <c r="F6" s="7">
        <f>DepToCostCenter!AC115</f>
        <v>8</v>
      </c>
      <c r="G6" s="7">
        <f>DepToCostCenter!AD115</f>
        <v>0</v>
      </c>
      <c r="J6" s="7">
        <v>6000</v>
      </c>
      <c r="M6">
        <f t="shared" si="0"/>
        <v>0.14962593516209477</v>
      </c>
      <c r="N6" t="str">
        <f t="shared" si="0"/>
        <v/>
      </c>
      <c r="O6" t="str">
        <f t="shared" si="0"/>
        <v/>
      </c>
    </row>
    <row r="7" spans="1:17" x14ac:dyDescent="0.2">
      <c r="A7" t="str">
        <f>DepToCostCenter!X116</f>
        <v>MOR</v>
      </c>
      <c r="B7" t="str">
        <f>DepToCostCenter!Y116</f>
        <v>SGA</v>
      </c>
      <c r="D7" s="26">
        <f t="shared" si="1"/>
        <v>190</v>
      </c>
      <c r="E7" s="7">
        <f>DepToCostCenter!AB116</f>
        <v>1</v>
      </c>
      <c r="F7" s="7">
        <f>DepToCostCenter!AC116</f>
        <v>9</v>
      </c>
      <c r="G7" s="7">
        <f>DepToCostCenter!AD116</f>
        <v>0</v>
      </c>
      <c r="J7" s="7">
        <f>12000+4100</f>
        <v>16100</v>
      </c>
      <c r="M7">
        <f t="shared" si="0"/>
        <v>0.40149625935162092</v>
      </c>
      <c r="N7" t="str">
        <f t="shared" si="0"/>
        <v/>
      </c>
      <c r="O7" t="str">
        <f t="shared" si="0"/>
        <v/>
      </c>
    </row>
    <row r="8" spans="1:17" x14ac:dyDescent="0.2">
      <c r="A8" t="str">
        <f>DepToCostCenter!X117</f>
        <v>NBR</v>
      </c>
      <c r="B8" t="str">
        <f>DepToCostCenter!Y117</f>
        <v>WH</v>
      </c>
      <c r="D8" s="26">
        <f t="shared" si="1"/>
        <v>280</v>
      </c>
      <c r="E8" s="7">
        <f>DepToCostCenter!AB117</f>
        <v>2</v>
      </c>
      <c r="F8" s="7">
        <f>DepToCostCenter!AC117</f>
        <v>8</v>
      </c>
      <c r="G8" s="7">
        <f>DepToCostCenter!AD117</f>
        <v>0</v>
      </c>
      <c r="K8" s="7">
        <v>56000</v>
      </c>
      <c r="M8" t="str">
        <f t="shared" si="0"/>
        <v/>
      </c>
      <c r="N8">
        <f t="shared" si="0"/>
        <v>0.875</v>
      </c>
      <c r="O8" t="str">
        <f t="shared" si="0"/>
        <v/>
      </c>
    </row>
    <row r="9" spans="1:17" x14ac:dyDescent="0.2">
      <c r="A9" t="str">
        <f>DepToCostCenter!X118</f>
        <v>NBR</v>
      </c>
      <c r="B9" t="str">
        <f>DepToCostCenter!Y118</f>
        <v>SGA</v>
      </c>
      <c r="D9" s="26">
        <f t="shared" si="1"/>
        <v>290</v>
      </c>
      <c r="E9" s="7">
        <f>DepToCostCenter!AB118</f>
        <v>2</v>
      </c>
      <c r="F9" s="7">
        <f>DepToCostCenter!AC118</f>
        <v>9</v>
      </c>
      <c r="G9" s="7">
        <f>DepToCostCenter!AD118</f>
        <v>0</v>
      </c>
      <c r="K9" s="7">
        <v>8000</v>
      </c>
      <c r="M9" t="str">
        <f t="shared" si="0"/>
        <v/>
      </c>
      <c r="N9">
        <f t="shared" si="0"/>
        <v>0.125</v>
      </c>
      <c r="O9" t="str">
        <f t="shared" si="0"/>
        <v/>
      </c>
    </row>
    <row r="10" spans="1:17" x14ac:dyDescent="0.2">
      <c r="A10" t="str">
        <f>DepToCostCenter!X119</f>
        <v>VEL</v>
      </c>
      <c r="B10" t="str">
        <f>DepToCostCenter!Y119</f>
        <v>AS</v>
      </c>
      <c r="C10" t="str">
        <f>DepToCostCenter!Z119</f>
        <v>ASY</v>
      </c>
      <c r="D10" s="26">
        <f t="shared" si="1"/>
        <v>311</v>
      </c>
      <c r="E10" s="7">
        <f>DepToCostCenter!AB119</f>
        <v>3</v>
      </c>
      <c r="F10" s="7">
        <f>DepToCostCenter!AC119</f>
        <v>1</v>
      </c>
      <c r="G10" s="7">
        <v>1</v>
      </c>
      <c r="L10">
        <f>56000*O10</f>
        <v>11200</v>
      </c>
      <c r="M10" t="str">
        <f t="shared" ref="M10:N14" si="2">IF(J10&lt;&gt;"",J10/J$15,"")</f>
        <v/>
      </c>
      <c r="N10" t="str">
        <f t="shared" si="2"/>
        <v/>
      </c>
      <c r="O10">
        <v>0.2</v>
      </c>
      <c r="Q10">
        <f>L10/L15</f>
        <v>0.2</v>
      </c>
    </row>
    <row r="11" spans="1:17" x14ac:dyDescent="0.2">
      <c r="A11" t="str">
        <f>DepToCostCenter!X120</f>
        <v>VEL</v>
      </c>
      <c r="B11" t="str">
        <f>DepToCostCenter!Y120</f>
        <v>AL</v>
      </c>
      <c r="C11" t="str">
        <f>DepToCostCenter!Z120</f>
        <v>MAC</v>
      </c>
      <c r="D11" s="26">
        <f t="shared" si="1"/>
        <v>321</v>
      </c>
      <c r="E11" s="7">
        <f>DepToCostCenter!AB120</f>
        <v>3</v>
      </c>
      <c r="F11" s="7">
        <f>DepToCostCenter!AC120</f>
        <v>2</v>
      </c>
      <c r="G11" s="7">
        <f>DepToCostCenter!AD120</f>
        <v>1</v>
      </c>
      <c r="L11">
        <f>L10/3</f>
        <v>3733.3333333333335</v>
      </c>
      <c r="M11" t="str">
        <f t="shared" si="2"/>
        <v/>
      </c>
      <c r="N11" t="str">
        <f t="shared" si="2"/>
        <v/>
      </c>
      <c r="O11">
        <v>6.6666666666666666E-2</v>
      </c>
      <c r="Q11">
        <f>L11/L15</f>
        <v>6.6666666666666666E-2</v>
      </c>
    </row>
    <row r="12" spans="1:17" x14ac:dyDescent="0.2">
      <c r="A12" t="str">
        <f>DepToCostCenter!X121</f>
        <v>VEL</v>
      </c>
      <c r="B12" t="str">
        <f>DepToCostCenter!Y121</f>
        <v>AL</v>
      </c>
      <c r="C12" s="2" t="s">
        <v>1429</v>
      </c>
      <c r="D12" s="26">
        <f t="shared" si="1"/>
        <v>322</v>
      </c>
      <c r="E12" s="7">
        <f>DepToCostCenter!AB121</f>
        <v>3</v>
      </c>
      <c r="F12" s="7">
        <f>DepToCostCenter!AC121</f>
        <v>2</v>
      </c>
      <c r="G12" s="7">
        <f>DepToCostCenter!AD121</f>
        <v>2</v>
      </c>
      <c r="L12">
        <f>L10-L11</f>
        <v>7466.6666666666661</v>
      </c>
      <c r="M12" t="str">
        <f t="shared" si="2"/>
        <v/>
      </c>
      <c r="N12" t="str">
        <f t="shared" si="2"/>
        <v/>
      </c>
      <c r="O12">
        <v>6.6666666666666666E-2</v>
      </c>
      <c r="Q12">
        <f>L12/L15</f>
        <v>0.13333333333333333</v>
      </c>
    </row>
    <row r="13" spans="1:17" x14ac:dyDescent="0.2">
      <c r="A13" t="str">
        <f>DepToCostCenter!X123</f>
        <v>VEL</v>
      </c>
      <c r="B13" t="str">
        <f>DepToCostCenter!Y123</f>
        <v>WH</v>
      </c>
      <c r="D13" s="26">
        <f t="shared" si="1"/>
        <v>380</v>
      </c>
      <c r="E13" s="7">
        <f>DepToCostCenter!AB123</f>
        <v>3</v>
      </c>
      <c r="F13" s="7">
        <f>DepToCostCenter!AC123</f>
        <v>8</v>
      </c>
      <c r="G13" s="7">
        <f>DepToCostCenter!AD123</f>
        <v>0</v>
      </c>
      <c r="L13">
        <f>56000*O13</f>
        <v>22400</v>
      </c>
      <c r="M13" t="str">
        <f t="shared" si="2"/>
        <v/>
      </c>
      <c r="N13" t="str">
        <f t="shared" si="2"/>
        <v/>
      </c>
      <c r="O13">
        <v>0.4</v>
      </c>
      <c r="Q13">
        <f>L13/L15</f>
        <v>0.4</v>
      </c>
    </row>
    <row r="14" spans="1:17" x14ac:dyDescent="0.2">
      <c r="A14" t="str">
        <f>DepToCostCenter!X124</f>
        <v>VEL</v>
      </c>
      <c r="B14" t="str">
        <f>DepToCostCenter!Y124</f>
        <v>SGA</v>
      </c>
      <c r="D14" s="26">
        <f t="shared" si="1"/>
        <v>390</v>
      </c>
      <c r="E14" s="7">
        <f>DepToCostCenter!AB124</f>
        <v>3</v>
      </c>
      <c r="F14" s="7">
        <f>DepToCostCenter!AC124</f>
        <v>9</v>
      </c>
      <c r="G14" s="7">
        <f>DepToCostCenter!AD124</f>
        <v>0</v>
      </c>
      <c r="L14">
        <f>56000*O14</f>
        <v>11200</v>
      </c>
      <c r="M14" t="str">
        <f t="shared" si="2"/>
        <v/>
      </c>
      <c r="N14" t="str">
        <f t="shared" si="2"/>
        <v/>
      </c>
      <c r="O14">
        <v>0.2</v>
      </c>
      <c r="Q14">
        <f>L14/L15</f>
        <v>0.2</v>
      </c>
    </row>
    <row r="15" spans="1:17" x14ac:dyDescent="0.2">
      <c r="A15" t="str">
        <f>DepToCostCenter!X125</f>
        <v>MOR</v>
      </c>
      <c r="D15" s="26">
        <f t="shared" si="1"/>
        <v>100</v>
      </c>
      <c r="E15" s="7">
        <f>DepToCostCenter!AB125</f>
        <v>1</v>
      </c>
      <c r="F15" s="7">
        <f>DepToCostCenter!AC125</f>
        <v>0</v>
      </c>
      <c r="G15" s="7">
        <f>DepToCostCenter!AD125</f>
        <v>0</v>
      </c>
      <c r="J15" s="7">
        <f t="shared" ref="J15:O15" si="3">SUM(J3:J14)</f>
        <v>40100</v>
      </c>
      <c r="K15" s="7">
        <f>SUM(K3:K14)</f>
        <v>64000</v>
      </c>
      <c r="L15" s="7">
        <f t="shared" si="3"/>
        <v>56000</v>
      </c>
      <c r="M15" s="7">
        <f t="shared" si="3"/>
        <v>1</v>
      </c>
      <c r="N15" s="7">
        <f t="shared" si="3"/>
        <v>1</v>
      </c>
      <c r="O15" s="7">
        <f t="shared" si="3"/>
        <v>0.93333333333333335</v>
      </c>
    </row>
    <row r="16" spans="1:17" x14ac:dyDescent="0.2">
      <c r="A16" t="str">
        <f>DepToCostCenter!X126</f>
        <v>NBR</v>
      </c>
      <c r="D16" s="26">
        <f t="shared" si="1"/>
        <v>200</v>
      </c>
      <c r="E16" s="7">
        <f>DepToCostCenter!AB126</f>
        <v>2</v>
      </c>
      <c r="F16" s="7">
        <f>DepToCostCenter!AC126</f>
        <v>0</v>
      </c>
      <c r="G16" s="7">
        <f>DepToCostCenter!AD126</f>
        <v>0</v>
      </c>
    </row>
    <row r="17" spans="1:12" x14ac:dyDescent="0.2">
      <c r="A17" t="str">
        <f>DepToCostCenter!X127</f>
        <v>VEL</v>
      </c>
      <c r="D17" s="26">
        <f t="shared" si="1"/>
        <v>300</v>
      </c>
      <c r="E17" s="7">
        <f>DepToCostCenter!AB127</f>
        <v>3</v>
      </c>
      <c r="F17" s="7">
        <f>DepToCostCenter!AC127</f>
        <v>0</v>
      </c>
      <c r="G17" s="7">
        <f>DepToCostCenter!AD127</f>
        <v>0</v>
      </c>
    </row>
    <row r="18" spans="1:12" x14ac:dyDescent="0.2">
      <c r="A18" t="str">
        <f>DepToCostCenter!X128</f>
        <v>Molds</v>
      </c>
      <c r="D18" s="26">
        <f>DepToCostCenter!AA128</f>
        <v>401</v>
      </c>
      <c r="E18" s="7">
        <f>DepToCostCenter!AB128</f>
        <v>0</v>
      </c>
      <c r="F18" s="7">
        <f>DepToCostCenter!AC128</f>
        <v>0</v>
      </c>
      <c r="G18" s="7">
        <f>DepToCostCenter!AD128</f>
        <v>0</v>
      </c>
      <c r="H18">
        <v>50470</v>
      </c>
      <c r="L18" s="7">
        <f>L10-3733.33</f>
        <v>7466.67</v>
      </c>
    </row>
    <row r="19" spans="1:12" x14ac:dyDescent="0.2">
      <c r="A19" t="str">
        <f>DepToCostCenter!X129</f>
        <v>Odoo</v>
      </c>
      <c r="D19" s="26">
        <f>DepToCostCenter!AA129</f>
        <v>501</v>
      </c>
      <c r="E19" s="7">
        <f>DepToCostCenter!AB129</f>
        <v>0</v>
      </c>
      <c r="F19" s="7">
        <f>DepToCostCenter!AC129</f>
        <v>0</v>
      </c>
      <c r="G19" s="7">
        <f>DepToCostCenter!AD129</f>
        <v>0</v>
      </c>
    </row>
    <row r="20" spans="1:12" x14ac:dyDescent="0.2">
      <c r="A20" t="str">
        <f>DepToCostCenter!X130</f>
        <v>SGA</v>
      </c>
      <c r="D20" s="26">
        <f>DepToCostCenter!AA130</f>
        <v>900</v>
      </c>
      <c r="E20" s="7">
        <f>DepToCostCenter!AB130</f>
        <v>0</v>
      </c>
      <c r="F20" s="7">
        <f>DepToCostCenter!AC130</f>
        <v>0</v>
      </c>
      <c r="G20" s="7">
        <f>DepToCostCenter!AD130</f>
        <v>0</v>
      </c>
    </row>
    <row r="21" spans="1:12" x14ac:dyDescent="0.2">
      <c r="A21" t="s">
        <v>1403</v>
      </c>
      <c r="D21" s="26" t="s">
        <v>1406</v>
      </c>
    </row>
    <row r="22" spans="1:12" x14ac:dyDescent="0.2">
      <c r="A22">
        <v>-1</v>
      </c>
      <c r="D22" s="26" t="s">
        <v>1405</v>
      </c>
    </row>
    <row r="23" spans="1:12" x14ac:dyDescent="0.2">
      <c r="A23" s="26">
        <v>0</v>
      </c>
      <c r="D23" s="26" t="s">
        <v>1407</v>
      </c>
    </row>
    <row r="24" spans="1:12" x14ac:dyDescent="0.2">
      <c r="A24">
        <v>1</v>
      </c>
      <c r="D24" s="26" t="s">
        <v>1418</v>
      </c>
    </row>
    <row r="25" spans="1:12" x14ac:dyDescent="0.2">
      <c r="A25" t="s">
        <v>1408</v>
      </c>
      <c r="D25" s="26" t="s">
        <v>1419</v>
      </c>
    </row>
    <row r="26" spans="1:12" x14ac:dyDescent="0.2">
      <c r="A26">
        <v>910</v>
      </c>
      <c r="D26" s="27" t="s">
        <v>1430</v>
      </c>
    </row>
    <row r="27" spans="1:12" x14ac:dyDescent="0.2">
      <c r="A27">
        <v>920</v>
      </c>
      <c r="D27" s="27" t="s">
        <v>1431</v>
      </c>
    </row>
    <row r="28" spans="1:12" x14ac:dyDescent="0.2">
      <c r="A28">
        <v>930</v>
      </c>
      <c r="D28" s="27" t="s">
        <v>1433</v>
      </c>
    </row>
    <row r="29" spans="1:12" x14ac:dyDescent="0.2">
      <c r="A29">
        <v>940</v>
      </c>
      <c r="D29" s="27" t="s">
        <v>1432</v>
      </c>
    </row>
    <row r="30" spans="1:12" x14ac:dyDescent="0.2">
      <c r="A30">
        <v>949</v>
      </c>
      <c r="D30" s="26" t="s">
        <v>1437</v>
      </c>
    </row>
    <row r="31" spans="1:12" x14ac:dyDescent="0.2">
      <c r="A31">
        <v>980</v>
      </c>
      <c r="D31" s="27" t="s">
        <v>1434</v>
      </c>
    </row>
  </sheetData>
  <mergeCells count="2">
    <mergeCell ref="M1:O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workbookViewId="0">
      <selection activeCell="E26" sqref="E26"/>
    </sheetView>
  </sheetViews>
  <sheetFormatPr defaultRowHeight="12.75" x14ac:dyDescent="0.2"/>
  <cols>
    <col min="1" max="1" width="40.7109375" bestFit="1" customWidth="1"/>
    <col min="3" max="3" width="10.7109375" bestFit="1" customWidth="1"/>
    <col min="4" max="4" width="9.140625" style="7"/>
    <col min="5" max="5" width="24.28515625" bestFit="1" customWidth="1"/>
    <col min="9" max="9" width="9" style="7"/>
    <col min="10" max="10" width="24.28515625" style="29" bestFit="1" customWidth="1"/>
    <col min="11" max="12" width="9" style="7"/>
  </cols>
  <sheetData>
    <row r="1" spans="1:12" x14ac:dyDescent="0.2">
      <c r="A1" t="str">
        <f>DepToCostCenter!X111</f>
        <v>Build</v>
      </c>
      <c r="B1" t="str">
        <f>DepToCostCenter!Y111</f>
        <v>Dept</v>
      </c>
      <c r="C1" t="s">
        <v>1435</v>
      </c>
      <c r="D1" s="7" t="str">
        <f>DepToCostCenter!AA111</f>
        <v>Code</v>
      </c>
      <c r="E1" t="s">
        <v>1455</v>
      </c>
      <c r="F1" t="s">
        <v>1456</v>
      </c>
      <c r="I1" s="7" t="s">
        <v>1079</v>
      </c>
      <c r="J1" s="29" t="s">
        <v>1455</v>
      </c>
      <c r="K1" s="7" t="s">
        <v>1456</v>
      </c>
      <c r="L1" s="7" t="s">
        <v>1460</v>
      </c>
    </row>
    <row r="2" spans="1:12" x14ac:dyDescent="0.2">
      <c r="A2" t="str">
        <f>DepToCostCenter!X112</f>
        <v>MOR</v>
      </c>
      <c r="B2" t="str">
        <f>DepToCostCenter!Y112</f>
        <v>SM</v>
      </c>
      <c r="C2" t="str">
        <f>DepToCostCenter!Z112</f>
        <v>CUT</v>
      </c>
      <c r="D2" s="7">
        <v>110</v>
      </c>
      <c r="E2" t="s">
        <v>1461</v>
      </c>
      <c r="F2" t="s">
        <v>1463</v>
      </c>
      <c r="I2" s="7">
        <f>D2</f>
        <v>110</v>
      </c>
      <c r="J2" s="7" t="str">
        <f>E2</f>
        <v>111 112 113</v>
      </c>
      <c r="K2" s="7" t="str">
        <f t="shared" ref="K2" si="0">F2</f>
        <v>equal</v>
      </c>
    </row>
    <row r="3" spans="1:12" x14ac:dyDescent="0.2">
      <c r="A3" t="str">
        <f>DepToCostCenter!X113</f>
        <v>MOR</v>
      </c>
      <c r="B3" t="str">
        <f>DepToCostCenter!Y113</f>
        <v>SM</v>
      </c>
      <c r="C3" t="str">
        <f>DepToCostCenter!Z113</f>
        <v>OTH</v>
      </c>
      <c r="D3" s="7">
        <f>DepToCostCenter!AA112</f>
        <v>111</v>
      </c>
      <c r="I3" s="7">
        <f>D3</f>
        <v>111</v>
      </c>
    </row>
    <row r="4" spans="1:12" x14ac:dyDescent="0.2">
      <c r="A4" t="str">
        <f>DepToCostCenter!X114</f>
        <v>MOR</v>
      </c>
      <c r="B4" t="str">
        <f>DepToCostCenter!Y114</f>
        <v>SM</v>
      </c>
      <c r="C4" t="s">
        <v>1073</v>
      </c>
      <c r="D4" s="7">
        <f>DepToCostCenter!AA113</f>
        <v>112</v>
      </c>
      <c r="I4" s="7">
        <f>D4</f>
        <v>112</v>
      </c>
    </row>
    <row r="5" spans="1:12" x14ac:dyDescent="0.2">
      <c r="A5" t="str">
        <f>DepToCostCenter!X119</f>
        <v>VEL</v>
      </c>
      <c r="B5" t="str">
        <f>DepToCostCenter!Y119</f>
        <v>AS</v>
      </c>
      <c r="C5" t="str">
        <f>DepToCostCenter!Z119</f>
        <v>ASY</v>
      </c>
      <c r="D5" s="7">
        <v>311</v>
      </c>
      <c r="I5" s="7">
        <f>D5</f>
        <v>311</v>
      </c>
    </row>
    <row r="6" spans="1:12" x14ac:dyDescent="0.2">
      <c r="A6" t="str">
        <f>DepToCostCenter!X120</f>
        <v>VEL</v>
      </c>
      <c r="B6" t="str">
        <f>DepToCostCenter!Y120</f>
        <v>AL</v>
      </c>
      <c r="C6" s="2" t="s">
        <v>1071</v>
      </c>
      <c r="D6" s="7">
        <v>321</v>
      </c>
      <c r="I6" s="7">
        <f>D6</f>
        <v>321</v>
      </c>
    </row>
    <row r="7" spans="1:12" x14ac:dyDescent="0.2">
      <c r="A7" t="str">
        <f>DepToCostCenter!X122</f>
        <v>VEL</v>
      </c>
      <c r="B7" t="str">
        <f>DepToCostCenter!Y122</f>
        <v>AL</v>
      </c>
      <c r="C7" t="s">
        <v>1429</v>
      </c>
      <c r="D7" s="7">
        <v>322</v>
      </c>
      <c r="I7" s="7">
        <f>D7</f>
        <v>322</v>
      </c>
    </row>
    <row r="8" spans="1:12" x14ac:dyDescent="0.2">
      <c r="A8" t="str">
        <f>DepToCostCenter!X125</f>
        <v>MOR</v>
      </c>
      <c r="I8" s="7">
        <f t="shared" ref="I8:K10" si="1">D9</f>
        <v>100</v>
      </c>
      <c r="J8" s="29" t="str">
        <f t="shared" si="1"/>
        <v>111 112 113 180 190</v>
      </c>
      <c r="K8" s="7" t="str">
        <f t="shared" si="1"/>
        <v>area</v>
      </c>
    </row>
    <row r="9" spans="1:12" x14ac:dyDescent="0.2">
      <c r="A9" t="str">
        <f>DepToCostCenter!X126</f>
        <v>NBR</v>
      </c>
      <c r="D9" s="7">
        <f>DepToCostCenter!AA125</f>
        <v>100</v>
      </c>
      <c r="E9" s="28" t="s">
        <v>1465</v>
      </c>
      <c r="F9" t="s">
        <v>1457</v>
      </c>
      <c r="I9" s="7">
        <f t="shared" si="1"/>
        <v>200</v>
      </c>
      <c r="J9" s="29" t="s">
        <v>1464</v>
      </c>
      <c r="K9" s="7" t="s">
        <v>1457</v>
      </c>
    </row>
    <row r="10" spans="1:12" x14ac:dyDescent="0.2">
      <c r="A10" t="str">
        <f>DepToCostCenter!X127</f>
        <v>VEL</v>
      </c>
      <c r="D10" s="7">
        <f>DepToCostCenter!AA126</f>
        <v>200</v>
      </c>
      <c r="E10" t="s">
        <v>1464</v>
      </c>
      <c r="F10" t="s">
        <v>1457</v>
      </c>
      <c r="I10" s="7">
        <f t="shared" si="1"/>
        <v>300</v>
      </c>
      <c r="J10" s="29" t="str">
        <f t="shared" si="1"/>
        <v>311 321 322 380 390</v>
      </c>
      <c r="K10" s="7" t="str">
        <f t="shared" si="1"/>
        <v>area</v>
      </c>
    </row>
    <row r="11" spans="1:12" x14ac:dyDescent="0.2">
      <c r="A11" t="s">
        <v>1446</v>
      </c>
      <c r="B11" t="s">
        <v>1447</v>
      </c>
      <c r="C11" t="s">
        <v>1102</v>
      </c>
      <c r="D11" s="7">
        <f>DepToCostCenter!AA127</f>
        <v>300</v>
      </c>
      <c r="E11" s="2" t="s">
        <v>1466</v>
      </c>
      <c r="F11" t="s">
        <v>1457</v>
      </c>
      <c r="I11" s="7">
        <f>D20</f>
        <v>370</v>
      </c>
      <c r="J11" s="7" t="str">
        <f>E20</f>
        <v>311 322</v>
      </c>
      <c r="K11" s="7" t="s">
        <v>1468</v>
      </c>
    </row>
    <row r="12" spans="1:12" x14ac:dyDescent="0.2">
      <c r="A12" t="str">
        <f>DepToCostCenter!X115</f>
        <v>MOR</v>
      </c>
      <c r="B12" t="str">
        <f>DepToCostCenter!Y115</f>
        <v>WH</v>
      </c>
      <c r="D12" s="7" t="s">
        <v>1079</v>
      </c>
      <c r="E12" t="s">
        <v>1448</v>
      </c>
      <c r="I12" s="7">
        <f t="shared" ref="I12:I30" si="2">D21</f>
        <v>401</v>
      </c>
      <c r="L12" s="7">
        <f>G21</f>
        <v>322</v>
      </c>
    </row>
    <row r="13" spans="1:12" x14ac:dyDescent="0.2">
      <c r="A13" t="str">
        <f>DepToCostCenter!X116</f>
        <v>MOR</v>
      </c>
      <c r="B13" t="s">
        <v>1445</v>
      </c>
      <c r="I13" s="7">
        <f t="shared" si="2"/>
        <v>501</v>
      </c>
      <c r="L13" s="7">
        <f>G22</f>
        <v>900</v>
      </c>
    </row>
    <row r="14" spans="1:12" x14ac:dyDescent="0.2">
      <c r="A14" t="str">
        <f>DepToCostCenter!X117</f>
        <v>NBR</v>
      </c>
      <c r="B14" t="str">
        <f>DepToCostCenter!Y117</f>
        <v>WH</v>
      </c>
      <c r="I14" s="7">
        <f t="shared" si="2"/>
        <v>-1</v>
      </c>
    </row>
    <row r="15" spans="1:12" x14ac:dyDescent="0.2">
      <c r="A15" t="str">
        <f>DepToCostCenter!X118</f>
        <v>NBR</v>
      </c>
      <c r="B15" t="s">
        <v>1445</v>
      </c>
      <c r="I15" s="7">
        <f t="shared" si="2"/>
        <v>0</v>
      </c>
      <c r="J15" s="29" t="str">
        <f>E24</f>
        <v>111 112 311 321 322 900</v>
      </c>
      <c r="K15" s="7" t="str">
        <f>F24</f>
        <v>equal</v>
      </c>
    </row>
    <row r="16" spans="1:12" x14ac:dyDescent="0.2">
      <c r="A16" t="str">
        <f>DepToCostCenter!X123</f>
        <v>VEL</v>
      </c>
      <c r="B16" t="str">
        <f>DepToCostCenter!Y123</f>
        <v>WH</v>
      </c>
      <c r="I16" s="7">
        <f t="shared" si="2"/>
        <v>1</v>
      </c>
      <c r="J16" s="29" t="str">
        <f>E25</f>
        <v>111 112 311 321 322</v>
      </c>
      <c r="K16" s="7" t="str">
        <f>F25</f>
        <v>equal</v>
      </c>
    </row>
    <row r="17" spans="1:12" x14ac:dyDescent="0.2">
      <c r="A17" t="str">
        <f>DepToCostCenter!X124</f>
        <v>VEL</v>
      </c>
      <c r="B17" t="s">
        <v>1445</v>
      </c>
      <c r="I17" s="7">
        <f t="shared" si="2"/>
        <v>900</v>
      </c>
    </row>
    <row r="18" spans="1:12" x14ac:dyDescent="0.2">
      <c r="I18" s="7">
        <f t="shared" si="2"/>
        <v>910</v>
      </c>
      <c r="L18" s="7">
        <f t="shared" ref="L18:L23" si="3">G27</f>
        <v>900</v>
      </c>
    </row>
    <row r="19" spans="1:12" x14ac:dyDescent="0.2">
      <c r="C19" t="s">
        <v>1058</v>
      </c>
      <c r="D19" s="7" t="s">
        <v>1079</v>
      </c>
      <c r="I19" s="7">
        <f t="shared" si="2"/>
        <v>920</v>
      </c>
      <c r="L19" s="7">
        <f t="shared" si="3"/>
        <v>900</v>
      </c>
    </row>
    <row r="20" spans="1:12" x14ac:dyDescent="0.2">
      <c r="C20" t="s">
        <v>1462</v>
      </c>
      <c r="D20" s="7">
        <v>370</v>
      </c>
      <c r="E20" t="s">
        <v>1467</v>
      </c>
      <c r="F20" t="s">
        <v>1463</v>
      </c>
      <c r="I20" s="7">
        <f t="shared" si="2"/>
        <v>930</v>
      </c>
      <c r="L20" s="7">
        <f t="shared" si="3"/>
        <v>900</v>
      </c>
    </row>
    <row r="21" spans="1:12" x14ac:dyDescent="0.2">
      <c r="A21" s="26"/>
      <c r="C21" t="s">
        <v>1080</v>
      </c>
      <c r="D21" s="7">
        <f>DepToCostCenter!AA128</f>
        <v>401</v>
      </c>
      <c r="G21">
        <v>322</v>
      </c>
      <c r="I21" s="7">
        <f t="shared" si="2"/>
        <v>940</v>
      </c>
      <c r="L21" s="7">
        <f t="shared" si="3"/>
        <v>900</v>
      </c>
    </row>
    <row r="22" spans="1:12" x14ac:dyDescent="0.2">
      <c r="A22" s="26"/>
      <c r="C22" t="s">
        <v>1081</v>
      </c>
      <c r="D22" s="7">
        <f>DepToCostCenter!AA129</f>
        <v>501</v>
      </c>
      <c r="G22">
        <v>900</v>
      </c>
      <c r="I22" s="7">
        <f t="shared" si="2"/>
        <v>949</v>
      </c>
      <c r="L22" s="7">
        <f t="shared" si="3"/>
        <v>900</v>
      </c>
    </row>
    <row r="23" spans="1:12" x14ac:dyDescent="0.2">
      <c r="A23" s="26"/>
      <c r="C23" t="s">
        <v>1440</v>
      </c>
      <c r="D23" s="7">
        <v>-1</v>
      </c>
      <c r="I23" s="7">
        <f t="shared" si="2"/>
        <v>980</v>
      </c>
      <c r="L23" s="7">
        <f t="shared" si="3"/>
        <v>900</v>
      </c>
    </row>
    <row r="24" spans="1:12" x14ac:dyDescent="0.2">
      <c r="A24" s="26"/>
      <c r="C24" t="s">
        <v>1441</v>
      </c>
      <c r="D24" s="7">
        <v>0</v>
      </c>
      <c r="E24" s="2" t="s">
        <v>1459</v>
      </c>
      <c r="F24" t="s">
        <v>1463</v>
      </c>
      <c r="I24" s="7">
        <f t="shared" si="2"/>
        <v>-2</v>
      </c>
    </row>
    <row r="25" spans="1:12" x14ac:dyDescent="0.2">
      <c r="C25" t="s">
        <v>1438</v>
      </c>
      <c r="D25" s="7">
        <v>1</v>
      </c>
      <c r="E25" s="28" t="s">
        <v>1458</v>
      </c>
      <c r="F25" t="s">
        <v>1463</v>
      </c>
      <c r="I25" s="7">
        <f t="shared" si="2"/>
        <v>180</v>
      </c>
      <c r="L25" s="7">
        <f t="shared" ref="L25:L30" si="4">G34</f>
        <v>900</v>
      </c>
    </row>
    <row r="26" spans="1:12" x14ac:dyDescent="0.2">
      <c r="C26" t="s">
        <v>1439</v>
      </c>
      <c r="D26" s="7">
        <v>900</v>
      </c>
      <c r="I26" s="7">
        <f t="shared" si="2"/>
        <v>190</v>
      </c>
      <c r="L26" s="7">
        <f t="shared" si="4"/>
        <v>900</v>
      </c>
    </row>
    <row r="27" spans="1:12" x14ac:dyDescent="0.2">
      <c r="C27" s="27" t="s">
        <v>1430</v>
      </c>
      <c r="D27" s="7">
        <v>910</v>
      </c>
      <c r="G27">
        <v>900</v>
      </c>
      <c r="I27" s="7">
        <f t="shared" si="2"/>
        <v>280</v>
      </c>
      <c r="L27" s="7">
        <f t="shared" si="4"/>
        <v>900</v>
      </c>
    </row>
    <row r="28" spans="1:12" x14ac:dyDescent="0.2">
      <c r="C28" s="27" t="s">
        <v>1431</v>
      </c>
      <c r="D28" s="7">
        <v>920</v>
      </c>
      <c r="G28">
        <v>900</v>
      </c>
      <c r="I28" s="7">
        <f t="shared" si="2"/>
        <v>290</v>
      </c>
      <c r="L28" s="7">
        <f t="shared" si="4"/>
        <v>900</v>
      </c>
    </row>
    <row r="29" spans="1:12" x14ac:dyDescent="0.2">
      <c r="C29" s="27" t="s">
        <v>1433</v>
      </c>
      <c r="D29" s="7">
        <v>930</v>
      </c>
      <c r="G29">
        <v>900</v>
      </c>
      <c r="I29" s="7">
        <f t="shared" si="2"/>
        <v>380</v>
      </c>
      <c r="L29" s="7">
        <f t="shared" si="4"/>
        <v>900</v>
      </c>
    </row>
    <row r="30" spans="1:12" x14ac:dyDescent="0.2">
      <c r="C30" s="27" t="s">
        <v>1432</v>
      </c>
      <c r="D30" s="7">
        <v>940</v>
      </c>
      <c r="G30">
        <v>900</v>
      </c>
      <c r="I30" s="7">
        <f t="shared" si="2"/>
        <v>390</v>
      </c>
      <c r="L30" s="7">
        <f t="shared" si="4"/>
        <v>900</v>
      </c>
    </row>
    <row r="31" spans="1:12" x14ac:dyDescent="0.2">
      <c r="C31" s="26" t="s">
        <v>1443</v>
      </c>
      <c r="D31" s="7">
        <v>949</v>
      </c>
      <c r="G31">
        <v>900</v>
      </c>
    </row>
    <row r="32" spans="1:12" x14ac:dyDescent="0.2">
      <c r="C32" s="27" t="s">
        <v>1442</v>
      </c>
      <c r="D32" s="7">
        <v>980</v>
      </c>
      <c r="G32">
        <v>900</v>
      </c>
    </row>
    <row r="33" spans="3:7" x14ac:dyDescent="0.2">
      <c r="C33" s="27" t="s">
        <v>1444</v>
      </c>
      <c r="D33" s="7">
        <v>-2</v>
      </c>
    </row>
    <row r="34" spans="3:7" x14ac:dyDescent="0.2">
      <c r="C34" s="27" t="s">
        <v>1449</v>
      </c>
      <c r="D34" s="7">
        <f>DepToCostCenter!AA115</f>
        <v>180</v>
      </c>
      <c r="G34">
        <v>900</v>
      </c>
    </row>
    <row r="35" spans="3:7" x14ac:dyDescent="0.2">
      <c r="C35" s="27" t="s">
        <v>1450</v>
      </c>
      <c r="D35" s="7">
        <f>DepToCostCenter!AA116</f>
        <v>190</v>
      </c>
      <c r="G35">
        <v>900</v>
      </c>
    </row>
    <row r="36" spans="3:7" x14ac:dyDescent="0.2">
      <c r="C36" s="27" t="s">
        <v>1451</v>
      </c>
      <c r="D36" s="7">
        <f>DepToCostCenter!AA117</f>
        <v>280</v>
      </c>
      <c r="G36">
        <v>900</v>
      </c>
    </row>
    <row r="37" spans="3:7" x14ac:dyDescent="0.2">
      <c r="C37" s="27" t="s">
        <v>1452</v>
      </c>
      <c r="D37" s="7">
        <f>DepToCostCenter!AA118</f>
        <v>290</v>
      </c>
      <c r="G37">
        <v>900</v>
      </c>
    </row>
    <row r="38" spans="3:7" x14ac:dyDescent="0.2">
      <c r="C38" s="27" t="s">
        <v>1454</v>
      </c>
      <c r="D38" s="7">
        <f>DepToCostCenter!AA123</f>
        <v>380</v>
      </c>
      <c r="G38">
        <v>900</v>
      </c>
    </row>
    <row r="39" spans="3:7" x14ac:dyDescent="0.2">
      <c r="C39" s="27" t="s">
        <v>1453</v>
      </c>
      <c r="D39" s="7">
        <f>DepToCostCenter!AA124</f>
        <v>390</v>
      </c>
      <c r="G39">
        <v>900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2"/>
  <sheetViews>
    <sheetView tabSelected="1" topLeftCell="A31" workbookViewId="0">
      <selection activeCell="I42" sqref="I42"/>
    </sheetView>
  </sheetViews>
  <sheetFormatPr defaultRowHeight="15" x14ac:dyDescent="0.25"/>
  <cols>
    <col min="1" max="1" width="13.5703125" style="24" customWidth="1"/>
    <col min="2" max="2" width="41.85546875" style="24" customWidth="1"/>
    <col min="3" max="3" width="29.5703125" style="24" customWidth="1"/>
    <col min="4" max="4" width="5.5703125" bestFit="1" customWidth="1"/>
    <col min="7" max="7" width="45.7109375" customWidth="1"/>
    <col min="8" max="8" width="48.5703125" bestFit="1" customWidth="1"/>
  </cols>
  <sheetData>
    <row r="1" spans="1:10" x14ac:dyDescent="0.25">
      <c r="A1" s="24" t="s">
        <v>1132</v>
      </c>
      <c r="B1" s="24" t="s">
        <v>1133</v>
      </c>
      <c r="C1" s="24" t="s">
        <v>1134</v>
      </c>
      <c r="D1" s="24" t="s">
        <v>1079</v>
      </c>
      <c r="E1" s="24"/>
      <c r="F1" s="24" t="s">
        <v>1504</v>
      </c>
      <c r="G1" s="31" t="s">
        <v>1501</v>
      </c>
      <c r="H1" s="31" t="s">
        <v>1500</v>
      </c>
      <c r="J1" s="31" t="s">
        <v>1502</v>
      </c>
    </row>
    <row r="2" spans="1:10" x14ac:dyDescent="0.25">
      <c r="A2" s="24" t="s">
        <v>1079</v>
      </c>
      <c r="B2" s="24" t="s">
        <v>1135</v>
      </c>
      <c r="C2" s="24" t="s">
        <v>1136</v>
      </c>
      <c r="D2" s="24" t="s">
        <v>1404</v>
      </c>
      <c r="E2" s="24">
        <v>-1</v>
      </c>
      <c r="F2" s="24">
        <v>1</v>
      </c>
      <c r="J2" s="31" t="s">
        <v>1503</v>
      </c>
    </row>
    <row r="3" spans="1:10" x14ac:dyDescent="0.25">
      <c r="A3" s="25" t="s">
        <v>1137</v>
      </c>
      <c r="B3" s="25" t="str">
        <f>'[1]Product Category to Account'!Q4</f>
        <v>Accessories - COGS</v>
      </c>
      <c r="C3" s="25" t="s">
        <v>1138</v>
      </c>
      <c r="D3" s="24" t="s">
        <v>1404</v>
      </c>
      <c r="E3" s="24">
        <v>-1</v>
      </c>
      <c r="F3" s="24">
        <v>1</v>
      </c>
    </row>
    <row r="4" spans="1:10" x14ac:dyDescent="0.25">
      <c r="A4" s="25" t="s">
        <v>1139</v>
      </c>
      <c r="B4" s="25" t="str">
        <f>'[1]Product Category to Account'!Q5</f>
        <v>ATV Accessories - COGS</v>
      </c>
      <c r="C4" s="25" t="s">
        <v>1138</v>
      </c>
      <c r="D4" s="24" t="s">
        <v>1404</v>
      </c>
      <c r="E4" s="24">
        <v>-1</v>
      </c>
      <c r="F4" s="24">
        <v>1</v>
      </c>
    </row>
    <row r="5" spans="1:10" x14ac:dyDescent="0.25">
      <c r="A5" s="25" t="s">
        <v>1140</v>
      </c>
      <c r="B5" s="25" t="str">
        <f>'[1]Product Category to Account'!Q6</f>
        <v>Brackets - COGS</v>
      </c>
      <c r="C5" s="25" t="s">
        <v>1138</v>
      </c>
      <c r="D5" s="24" t="s">
        <v>1404</v>
      </c>
      <c r="E5" s="24">
        <v>-1</v>
      </c>
      <c r="F5" s="24">
        <v>1</v>
      </c>
    </row>
    <row r="6" spans="1:10" x14ac:dyDescent="0.25">
      <c r="A6" s="25" t="s">
        <v>1141</v>
      </c>
      <c r="B6" s="25" t="str">
        <f>'[1]Product Category to Account'!Q8</f>
        <v>CAC Pipes - COGS</v>
      </c>
      <c r="C6" s="25" t="s">
        <v>1138</v>
      </c>
      <c r="D6" s="24" t="s">
        <v>1404</v>
      </c>
      <c r="E6" s="24">
        <v>-1</v>
      </c>
      <c r="F6" s="24">
        <v>1</v>
      </c>
    </row>
    <row r="7" spans="1:10" x14ac:dyDescent="0.25">
      <c r="A7" s="25" t="s">
        <v>1142</v>
      </c>
      <c r="B7" s="25" t="str">
        <f>'[1]Product Category to Account'!Q9</f>
        <v>Enclosures - COGS</v>
      </c>
      <c r="C7" s="25" t="s">
        <v>1138</v>
      </c>
      <c r="D7" s="24" t="s">
        <v>1404</v>
      </c>
      <c r="E7" s="24">
        <v>-1</v>
      </c>
      <c r="F7" s="24">
        <v>1</v>
      </c>
    </row>
    <row r="8" spans="1:10" x14ac:dyDescent="0.25">
      <c r="A8" s="25" t="s">
        <v>1143</v>
      </c>
      <c r="B8" s="25" t="str">
        <f>'[1]Product Category to Account'!Q10</f>
        <v>Hardware - COGS</v>
      </c>
      <c r="C8" s="25" t="s">
        <v>1138</v>
      </c>
      <c r="D8" s="24" t="s">
        <v>1404</v>
      </c>
      <c r="E8" s="24">
        <v>-1</v>
      </c>
      <c r="F8" s="24">
        <v>1</v>
      </c>
    </row>
    <row r="9" spans="1:10" x14ac:dyDescent="0.25">
      <c r="A9" s="25" t="s">
        <v>1144</v>
      </c>
      <c r="B9" s="25" t="str">
        <f>'[1]Product Category to Account'!Q15</f>
        <v>Molded Hose - COGS</v>
      </c>
      <c r="C9" s="25" t="s">
        <v>1138</v>
      </c>
      <c r="D9" s="24" t="s">
        <v>1404</v>
      </c>
      <c r="E9" s="24">
        <v>-1</v>
      </c>
      <c r="F9" s="24">
        <v>1</v>
      </c>
    </row>
    <row r="10" spans="1:10" x14ac:dyDescent="0.25">
      <c r="A10" s="25" t="s">
        <v>1145</v>
      </c>
      <c r="B10" s="25" t="str">
        <f>'[1]Product Category to Account'!Q16</f>
        <v>Oil Coolers - COGS</v>
      </c>
      <c r="C10" s="25" t="s">
        <v>1138</v>
      </c>
      <c r="D10" s="24" t="s">
        <v>1404</v>
      </c>
      <c r="E10" s="24">
        <v>-1</v>
      </c>
      <c r="F10" s="24">
        <v>1</v>
      </c>
    </row>
    <row r="11" spans="1:10" x14ac:dyDescent="0.25">
      <c r="A11" s="25"/>
      <c r="B11" s="25" t="str">
        <f>'[1]Product Category to Account'!Q17</f>
        <v>Overflow - COGS</v>
      </c>
      <c r="C11" s="25" t="s">
        <v>1138</v>
      </c>
      <c r="D11" s="24" t="s">
        <v>1404</v>
      </c>
      <c r="E11" s="24">
        <v>-1</v>
      </c>
      <c r="F11" s="24">
        <v>1</v>
      </c>
    </row>
    <row r="12" spans="1:10" x14ac:dyDescent="0.25">
      <c r="A12" s="25" t="s">
        <v>1146</v>
      </c>
      <c r="B12" s="25" t="str">
        <f>'[1]Product Category to Account'!Q19</f>
        <v>Rads - Alum Tube and Fin - COGS</v>
      </c>
      <c r="C12" s="25" t="s">
        <v>1138</v>
      </c>
      <c r="D12" s="24" t="s">
        <v>1404</v>
      </c>
      <c r="E12" s="24">
        <v>-1</v>
      </c>
      <c r="F12" s="24">
        <v>1</v>
      </c>
    </row>
    <row r="13" spans="1:10" x14ac:dyDescent="0.25">
      <c r="A13" s="25" t="s">
        <v>1147</v>
      </c>
      <c r="B13" s="25" t="str">
        <f>'[1]Product Category to Account'!Q20</f>
        <v>Rads - CuBr - COGS</v>
      </c>
      <c r="C13" s="25" t="s">
        <v>1138</v>
      </c>
      <c r="D13" s="24" t="s">
        <v>1404</v>
      </c>
      <c r="E13" s="24">
        <v>-1</v>
      </c>
      <c r="F13" s="24">
        <v>1</v>
      </c>
    </row>
    <row r="14" spans="1:10" x14ac:dyDescent="0.25">
      <c r="A14" s="25" t="s">
        <v>1148</v>
      </c>
      <c r="B14" s="25" t="str">
        <f>'[1]Product Category to Account'!Q21</f>
        <v>Rads - Plate and Bar - COGS</v>
      </c>
      <c r="C14" s="25" t="s">
        <v>1138</v>
      </c>
      <c r="D14" s="24" t="s">
        <v>1404</v>
      </c>
      <c r="E14" s="24">
        <v>-1</v>
      </c>
      <c r="F14" s="24">
        <v>1</v>
      </c>
    </row>
    <row r="15" spans="1:10" x14ac:dyDescent="0.25">
      <c r="A15" s="25"/>
      <c r="B15" s="25" t="str">
        <f>'[1]Product Category to Account'!Q22</f>
        <v>Rads - RCP - COGS</v>
      </c>
      <c r="C15" s="25" t="s">
        <v>1138</v>
      </c>
      <c r="D15" s="24" t="s">
        <v>1404</v>
      </c>
      <c r="E15" s="24">
        <v>-1</v>
      </c>
      <c r="F15" s="24">
        <v>1</v>
      </c>
    </row>
    <row r="16" spans="1:10" x14ac:dyDescent="0.25">
      <c r="A16" s="25" t="s">
        <v>1149</v>
      </c>
      <c r="B16" s="24" t="str">
        <f>'[1]Product Category to Account'!Q23</f>
        <v>Spooled Hose - COGS</v>
      </c>
      <c r="C16" s="25" t="s">
        <v>1138</v>
      </c>
      <c r="D16" s="24" t="s">
        <v>1404</v>
      </c>
      <c r="E16" s="24">
        <v>-1</v>
      </c>
      <c r="F16" s="24">
        <v>1</v>
      </c>
    </row>
    <row r="17" spans="1:8" x14ac:dyDescent="0.25">
      <c r="A17" s="25" t="s">
        <v>1150</v>
      </c>
      <c r="B17" s="24" t="str">
        <f>'[1]Product Category to Account'!Q24</f>
        <v>Tanks - COGS</v>
      </c>
      <c r="C17" s="25" t="s">
        <v>1138</v>
      </c>
      <c r="D17" s="24" t="s">
        <v>1404</v>
      </c>
      <c r="E17" s="24">
        <v>-1</v>
      </c>
      <c r="F17" s="24">
        <v>1</v>
      </c>
    </row>
    <row r="18" spans="1:8" x14ac:dyDescent="0.25">
      <c r="A18" s="25"/>
      <c r="B18" s="24" t="str">
        <f>'[1]Product Category to Account'!Q25</f>
        <v>Other - COGS</v>
      </c>
      <c r="C18" s="25" t="s">
        <v>1138</v>
      </c>
      <c r="D18" s="24" t="s">
        <v>1404</v>
      </c>
      <c r="E18" s="24">
        <v>-1</v>
      </c>
      <c r="F18" s="24">
        <v>1</v>
      </c>
    </row>
    <row r="19" spans="1:8" x14ac:dyDescent="0.25">
      <c r="A19" s="25" t="s">
        <v>1151</v>
      </c>
      <c r="B19" s="25" t="s">
        <v>1152</v>
      </c>
      <c r="C19" s="25" t="s">
        <v>1138</v>
      </c>
      <c r="D19" s="24" t="s">
        <v>1404</v>
      </c>
      <c r="E19" s="24">
        <v>-1</v>
      </c>
      <c r="F19" s="24">
        <v>1</v>
      </c>
    </row>
    <row r="20" spans="1:8" x14ac:dyDescent="0.25">
      <c r="A20" s="25" t="s">
        <v>1153</v>
      </c>
      <c r="B20" s="25" t="s">
        <v>1154</v>
      </c>
      <c r="C20" s="25" t="s">
        <v>1138</v>
      </c>
      <c r="D20" s="24" t="s">
        <v>1404</v>
      </c>
      <c r="E20" s="24">
        <v>-1</v>
      </c>
      <c r="F20" s="24">
        <v>1</v>
      </c>
    </row>
    <row r="21" spans="1:8" x14ac:dyDescent="0.25">
      <c r="A21" s="25" t="s">
        <v>1155</v>
      </c>
      <c r="B21" s="25" t="s">
        <v>1156</v>
      </c>
      <c r="C21" s="25" t="s">
        <v>1138</v>
      </c>
      <c r="D21" s="24" t="s">
        <v>1404</v>
      </c>
      <c r="E21" s="24">
        <v>-1</v>
      </c>
      <c r="F21" s="24">
        <v>1</v>
      </c>
    </row>
    <row r="22" spans="1:8" x14ac:dyDescent="0.25">
      <c r="A22" s="25" t="s">
        <v>1157</v>
      </c>
      <c r="B22" s="25" t="s">
        <v>1158</v>
      </c>
      <c r="C22" s="25" t="s">
        <v>1138</v>
      </c>
      <c r="D22" s="24" t="s">
        <v>1403</v>
      </c>
      <c r="E22" s="24">
        <v>0</v>
      </c>
      <c r="F22" s="24">
        <v>0</v>
      </c>
      <c r="G22" s="25" t="s">
        <v>1410</v>
      </c>
      <c r="H22" s="31" t="s">
        <v>1469</v>
      </c>
    </row>
    <row r="23" spans="1:8" x14ac:dyDescent="0.25">
      <c r="A23" s="25" t="s">
        <v>1159</v>
      </c>
      <c r="B23" s="25" t="s">
        <v>1160</v>
      </c>
      <c r="C23" s="25" t="s">
        <v>1138</v>
      </c>
      <c r="D23" s="24" t="s">
        <v>1408</v>
      </c>
      <c r="E23" s="24">
        <v>1</v>
      </c>
      <c r="F23" s="24">
        <v>1</v>
      </c>
    </row>
    <row r="24" spans="1:8" x14ac:dyDescent="0.25">
      <c r="A24" s="25" t="s">
        <v>1161</v>
      </c>
      <c r="B24" s="25" t="s">
        <v>1162</v>
      </c>
      <c r="C24" s="25" t="s">
        <v>1138</v>
      </c>
      <c r="D24" s="24" t="s">
        <v>1403</v>
      </c>
      <c r="E24" s="24">
        <v>0</v>
      </c>
      <c r="F24" s="24"/>
      <c r="G24" s="25" t="s">
        <v>1411</v>
      </c>
      <c r="H24" s="31" t="s">
        <v>1470</v>
      </c>
    </row>
    <row r="25" spans="1:8" x14ac:dyDescent="0.25">
      <c r="A25" s="32" t="s">
        <v>1163</v>
      </c>
      <c r="B25" s="32" t="s">
        <v>1164</v>
      </c>
      <c r="C25" s="32" t="s">
        <v>1138</v>
      </c>
      <c r="D25" s="33" t="s">
        <v>1408</v>
      </c>
      <c r="E25" s="33">
        <v>1</v>
      </c>
      <c r="F25" s="33">
        <v>1</v>
      </c>
      <c r="G25" s="25" t="s">
        <v>1409</v>
      </c>
      <c r="H25" s="31" t="s">
        <v>1471</v>
      </c>
    </row>
    <row r="26" spans="1:8" x14ac:dyDescent="0.25">
      <c r="A26" s="34" t="s">
        <v>1165</v>
      </c>
      <c r="B26" s="34" t="s">
        <v>1166</v>
      </c>
      <c r="C26" s="34" t="s">
        <v>1138</v>
      </c>
      <c r="D26" s="35" t="s">
        <v>1408</v>
      </c>
      <c r="E26" s="35">
        <v>1</v>
      </c>
      <c r="F26" s="35">
        <v>1</v>
      </c>
    </row>
    <row r="27" spans="1:8" x14ac:dyDescent="0.25">
      <c r="A27" s="34" t="s">
        <v>1167</v>
      </c>
      <c r="B27" s="34" t="s">
        <v>1168</v>
      </c>
      <c r="C27" s="34" t="s">
        <v>1138</v>
      </c>
      <c r="D27" s="35" t="s">
        <v>1408</v>
      </c>
      <c r="E27" s="35">
        <v>1</v>
      </c>
      <c r="F27" s="35">
        <v>1</v>
      </c>
    </row>
    <row r="28" spans="1:8" x14ac:dyDescent="0.25">
      <c r="A28" s="25" t="s">
        <v>1169</v>
      </c>
      <c r="B28" s="25" t="s">
        <v>1170</v>
      </c>
      <c r="C28" s="25" t="s">
        <v>1138</v>
      </c>
      <c r="D28" s="24" t="s">
        <v>1408</v>
      </c>
      <c r="E28" s="24">
        <v>1</v>
      </c>
      <c r="F28" s="24">
        <v>1</v>
      </c>
    </row>
    <row r="29" spans="1:8" x14ac:dyDescent="0.25">
      <c r="A29" s="25" t="s">
        <v>1171</v>
      </c>
      <c r="B29" s="25" t="s">
        <v>1172</v>
      </c>
      <c r="C29" s="25" t="s">
        <v>1138</v>
      </c>
      <c r="D29" s="24" t="s">
        <v>1403</v>
      </c>
      <c r="E29" s="24">
        <v>0</v>
      </c>
      <c r="F29" s="24">
        <v>0</v>
      </c>
      <c r="G29" s="25" t="s">
        <v>1412</v>
      </c>
      <c r="H29" s="31" t="s">
        <v>1472</v>
      </c>
    </row>
    <row r="30" spans="1:8" ht="30" x14ac:dyDescent="0.25">
      <c r="A30" s="25" t="s">
        <v>1173</v>
      </c>
      <c r="B30" s="25" t="s">
        <v>1174</v>
      </c>
      <c r="C30" s="25" t="s">
        <v>1138</v>
      </c>
      <c r="D30" s="24" t="s">
        <v>1403</v>
      </c>
      <c r="E30" s="24">
        <v>-1</v>
      </c>
      <c r="F30" s="24">
        <v>1</v>
      </c>
      <c r="G30" s="25" t="s">
        <v>1413</v>
      </c>
      <c r="H30" s="31" t="s">
        <v>1473</v>
      </c>
    </row>
    <row r="31" spans="1:8" ht="30" x14ac:dyDescent="0.25">
      <c r="A31" s="25" t="s">
        <v>1175</v>
      </c>
      <c r="B31" s="25" t="s">
        <v>1176</v>
      </c>
      <c r="C31" s="25" t="s">
        <v>1138</v>
      </c>
      <c r="D31" s="24" t="s">
        <v>1403</v>
      </c>
      <c r="E31" s="24">
        <v>-1</v>
      </c>
      <c r="F31" s="24">
        <v>1</v>
      </c>
      <c r="G31" s="25" t="s">
        <v>1413</v>
      </c>
      <c r="H31" s="31" t="s">
        <v>1474</v>
      </c>
    </row>
    <row r="32" spans="1:8" x14ac:dyDescent="0.25">
      <c r="A32" s="25" t="s">
        <v>1177</v>
      </c>
      <c r="B32" s="25" t="s">
        <v>1178</v>
      </c>
      <c r="C32" s="25" t="s">
        <v>1138</v>
      </c>
      <c r="D32" s="24" t="s">
        <v>1403</v>
      </c>
      <c r="E32" s="24">
        <v>-1</v>
      </c>
      <c r="F32" s="24">
        <v>1</v>
      </c>
      <c r="G32" s="25" t="s">
        <v>1412</v>
      </c>
      <c r="H32" s="31" t="s">
        <v>1473</v>
      </c>
    </row>
    <row r="33" spans="1:9" ht="30" x14ac:dyDescent="0.25">
      <c r="A33" s="25" t="s">
        <v>1179</v>
      </c>
      <c r="B33" s="25" t="s">
        <v>1180</v>
      </c>
      <c r="C33" s="25" t="s">
        <v>1138</v>
      </c>
      <c r="D33" s="24" t="s">
        <v>1408</v>
      </c>
      <c r="E33" s="24">
        <v>1</v>
      </c>
      <c r="F33" s="24">
        <v>1</v>
      </c>
      <c r="G33" s="25" t="s">
        <v>1414</v>
      </c>
      <c r="H33" s="31" t="s">
        <v>1475</v>
      </c>
    </row>
    <row r="34" spans="1:9" x14ac:dyDescent="0.25">
      <c r="A34" s="25" t="s">
        <v>1181</v>
      </c>
      <c r="B34" s="25" t="s">
        <v>1182</v>
      </c>
      <c r="C34" s="25" t="s">
        <v>1138</v>
      </c>
      <c r="D34">
        <v>900</v>
      </c>
      <c r="E34" s="24">
        <v>1</v>
      </c>
      <c r="F34" s="24"/>
      <c r="H34" s="31" t="s">
        <v>1476</v>
      </c>
      <c r="I34" s="31" t="s">
        <v>1505</v>
      </c>
    </row>
    <row r="35" spans="1:9" x14ac:dyDescent="0.25">
      <c r="A35" s="25" t="s">
        <v>1183</v>
      </c>
      <c r="B35" s="25" t="s">
        <v>1184</v>
      </c>
      <c r="C35" s="25" t="s">
        <v>1138</v>
      </c>
      <c r="D35" s="24" t="s">
        <v>1403</v>
      </c>
      <c r="E35" s="24"/>
      <c r="F35" s="24"/>
      <c r="G35" s="25" t="s">
        <v>1415</v>
      </c>
      <c r="H35" s="36" t="s">
        <v>1477</v>
      </c>
    </row>
    <row r="36" spans="1:9" x14ac:dyDescent="0.25">
      <c r="A36" s="25" t="s">
        <v>1185</v>
      </c>
      <c r="B36" s="25" t="s">
        <v>1186</v>
      </c>
      <c r="C36" s="25" t="s">
        <v>1138</v>
      </c>
      <c r="D36" s="24" t="s">
        <v>1403</v>
      </c>
      <c r="E36" s="24"/>
      <c r="F36" s="24"/>
      <c r="G36" s="25" t="s">
        <v>1415</v>
      </c>
      <c r="H36" s="22"/>
    </row>
    <row r="37" spans="1:9" x14ac:dyDescent="0.25">
      <c r="A37" s="25" t="s">
        <v>1187</v>
      </c>
      <c r="B37" s="25" t="s">
        <v>1188</v>
      </c>
      <c r="C37" s="25" t="s">
        <v>1138</v>
      </c>
      <c r="D37" s="24" t="s">
        <v>1403</v>
      </c>
      <c r="E37" s="24">
        <v>1</v>
      </c>
      <c r="F37" s="24">
        <v>0</v>
      </c>
      <c r="G37" s="25" t="s">
        <v>1415</v>
      </c>
      <c r="H37" s="31" t="s">
        <v>1478</v>
      </c>
    </row>
    <row r="38" spans="1:9" x14ac:dyDescent="0.25">
      <c r="A38" s="25" t="s">
        <v>1189</v>
      </c>
      <c r="B38" s="25" t="s">
        <v>1190</v>
      </c>
      <c r="C38" s="25" t="s">
        <v>1138</v>
      </c>
      <c r="D38" s="24" t="s">
        <v>1403</v>
      </c>
      <c r="E38" s="24">
        <v>1</v>
      </c>
      <c r="F38" s="24">
        <v>0</v>
      </c>
      <c r="G38" s="25" t="s">
        <v>1415</v>
      </c>
      <c r="H38" s="31" t="s">
        <v>1479</v>
      </c>
    </row>
    <row r="39" spans="1:9" x14ac:dyDescent="0.25">
      <c r="A39" s="25" t="s">
        <v>1191</v>
      </c>
      <c r="B39" s="25" t="s">
        <v>1192</v>
      </c>
      <c r="C39" s="25" t="s">
        <v>1138</v>
      </c>
      <c r="D39" s="24" t="s">
        <v>1403</v>
      </c>
      <c r="E39" s="24">
        <v>1</v>
      </c>
      <c r="F39" s="24">
        <v>0</v>
      </c>
      <c r="G39" s="25" t="s">
        <v>1415</v>
      </c>
      <c r="H39" s="31" t="s">
        <v>1480</v>
      </c>
    </row>
    <row r="40" spans="1:9" x14ac:dyDescent="0.25">
      <c r="A40" s="25" t="s">
        <v>1193</v>
      </c>
      <c r="B40" s="25" t="s">
        <v>1194</v>
      </c>
      <c r="C40" s="25" t="s">
        <v>1138</v>
      </c>
      <c r="D40" s="24" t="s">
        <v>1403</v>
      </c>
      <c r="E40" s="24">
        <v>1</v>
      </c>
      <c r="F40" s="24">
        <v>0</v>
      </c>
      <c r="G40" s="25" t="s">
        <v>1415</v>
      </c>
      <c r="H40" s="31" t="s">
        <v>1481</v>
      </c>
    </row>
    <row r="41" spans="1:9" x14ac:dyDescent="0.25">
      <c r="A41" s="25" t="s">
        <v>1195</v>
      </c>
      <c r="B41" s="25" t="s">
        <v>1196</v>
      </c>
      <c r="C41" s="25" t="s">
        <v>1138</v>
      </c>
      <c r="D41" s="24" t="s">
        <v>1403</v>
      </c>
      <c r="E41" s="24">
        <v>1</v>
      </c>
      <c r="F41" s="24">
        <v>0</v>
      </c>
      <c r="G41" s="25" t="s">
        <v>1415</v>
      </c>
      <c r="H41" t="s">
        <v>1482</v>
      </c>
    </row>
    <row r="42" spans="1:9" ht="30" x14ac:dyDescent="0.25">
      <c r="A42" s="25" t="s">
        <v>1197</v>
      </c>
      <c r="B42" s="25" t="s">
        <v>1198</v>
      </c>
      <c r="C42" s="25" t="s">
        <v>1138</v>
      </c>
      <c r="D42" s="24" t="s">
        <v>1403</v>
      </c>
      <c r="E42" s="24">
        <v>1</v>
      </c>
      <c r="F42" s="24">
        <v>1</v>
      </c>
      <c r="G42" s="25" t="s">
        <v>1414</v>
      </c>
      <c r="H42" t="s">
        <v>1482</v>
      </c>
      <c r="I42" s="31" t="s">
        <v>1506</v>
      </c>
    </row>
    <row r="43" spans="1:9" x14ac:dyDescent="0.25">
      <c r="A43" s="25" t="s">
        <v>1199</v>
      </c>
      <c r="B43" s="25" t="s">
        <v>1200</v>
      </c>
      <c r="C43" s="25" t="s">
        <v>1138</v>
      </c>
      <c r="D43" s="24" t="s">
        <v>1403</v>
      </c>
      <c r="E43" s="24"/>
      <c r="F43" s="24"/>
      <c r="G43" s="25" t="s">
        <v>1415</v>
      </c>
      <c r="H43" t="s">
        <v>1482</v>
      </c>
    </row>
    <row r="44" spans="1:9" x14ac:dyDescent="0.25">
      <c r="A44" s="25" t="s">
        <v>1201</v>
      </c>
      <c r="B44" s="25" t="s">
        <v>1202</v>
      </c>
      <c r="C44" s="25" t="s">
        <v>1138</v>
      </c>
      <c r="D44" s="24" t="s">
        <v>1403</v>
      </c>
      <c r="E44" s="24"/>
      <c r="F44" s="24"/>
      <c r="G44" s="25" t="s">
        <v>1416</v>
      </c>
      <c r="H44" t="s">
        <v>1482</v>
      </c>
    </row>
    <row r="45" spans="1:9" ht="30" x14ac:dyDescent="0.25">
      <c r="A45" s="25" t="s">
        <v>1203</v>
      </c>
      <c r="B45" s="25" t="s">
        <v>1204</v>
      </c>
      <c r="C45" s="25" t="s">
        <v>1138</v>
      </c>
      <c r="D45" s="24" t="s">
        <v>1403</v>
      </c>
      <c r="E45" s="24"/>
      <c r="F45" s="24"/>
      <c r="G45" s="25" t="s">
        <v>1417</v>
      </c>
      <c r="H45" t="s">
        <v>1483</v>
      </c>
    </row>
    <row r="46" spans="1:9" ht="30" x14ac:dyDescent="0.25">
      <c r="A46" s="25" t="s">
        <v>1205</v>
      </c>
      <c r="B46" s="25" t="s">
        <v>1206</v>
      </c>
      <c r="C46" s="25" t="s">
        <v>1138</v>
      </c>
      <c r="D46" s="24" t="s">
        <v>1403</v>
      </c>
      <c r="E46" s="24"/>
      <c r="F46" s="24"/>
      <c r="G46" s="25" t="s">
        <v>1417</v>
      </c>
      <c r="H46" t="s">
        <v>1484</v>
      </c>
    </row>
    <row r="47" spans="1:9" ht="30" x14ac:dyDescent="0.25">
      <c r="A47" s="25" t="s">
        <v>1207</v>
      </c>
      <c r="B47" s="25" t="s">
        <v>1208</v>
      </c>
      <c r="C47" s="25" t="s">
        <v>1138</v>
      </c>
      <c r="D47" s="24" t="s">
        <v>1403</v>
      </c>
      <c r="E47" s="24"/>
      <c r="F47" s="24"/>
      <c r="G47" s="25" t="s">
        <v>1417</v>
      </c>
      <c r="H47" t="s">
        <v>1485</v>
      </c>
    </row>
    <row r="48" spans="1:9" ht="30" x14ac:dyDescent="0.25">
      <c r="A48" s="25" t="s">
        <v>1209</v>
      </c>
      <c r="B48" s="25" t="s">
        <v>1210</v>
      </c>
      <c r="C48" s="25" t="s">
        <v>1138</v>
      </c>
      <c r="D48" s="24" t="s">
        <v>1403</v>
      </c>
      <c r="E48" s="24"/>
      <c r="F48" s="24"/>
      <c r="G48" s="25" t="s">
        <v>1417</v>
      </c>
      <c r="H48" t="s">
        <v>1486</v>
      </c>
    </row>
    <row r="49" spans="1:8" ht="30" x14ac:dyDescent="0.25">
      <c r="A49" s="25" t="s">
        <v>1211</v>
      </c>
      <c r="B49" s="25" t="s">
        <v>1212</v>
      </c>
      <c r="C49" s="25" t="s">
        <v>1138</v>
      </c>
      <c r="D49" s="24" t="s">
        <v>1403</v>
      </c>
      <c r="E49" s="24"/>
      <c r="F49" s="24"/>
      <c r="G49" s="25" t="s">
        <v>1417</v>
      </c>
      <c r="H49" t="s">
        <v>1487</v>
      </c>
    </row>
    <row r="50" spans="1:8" ht="30" x14ac:dyDescent="0.25">
      <c r="A50" s="25" t="s">
        <v>1213</v>
      </c>
      <c r="B50" s="25" t="s">
        <v>1214</v>
      </c>
      <c r="C50" s="25" t="s">
        <v>1138</v>
      </c>
      <c r="D50" s="24" t="s">
        <v>1403</v>
      </c>
      <c r="E50" s="24"/>
      <c r="F50" s="24"/>
      <c r="G50" s="25" t="s">
        <v>1417</v>
      </c>
    </row>
    <row r="51" spans="1:8" x14ac:dyDescent="0.25">
      <c r="A51" s="25" t="s">
        <v>1215</v>
      </c>
      <c r="B51" s="25" t="s">
        <v>1216</v>
      </c>
      <c r="C51" s="25" t="s">
        <v>1138</v>
      </c>
      <c r="D51" s="24" t="s">
        <v>1403</v>
      </c>
      <c r="E51" s="24"/>
      <c r="F51" s="24"/>
      <c r="G51" s="25" t="s">
        <v>1416</v>
      </c>
      <c r="H51" t="s">
        <v>1479</v>
      </c>
    </row>
    <row r="52" spans="1:8" x14ac:dyDescent="0.25">
      <c r="A52" s="25" t="s">
        <v>1217</v>
      </c>
      <c r="B52" s="25" t="s">
        <v>1218</v>
      </c>
      <c r="C52" s="25" t="s">
        <v>1138</v>
      </c>
      <c r="D52" s="24" t="s">
        <v>1403</v>
      </c>
      <c r="E52" s="24"/>
      <c r="F52" s="24"/>
      <c r="G52" s="25" t="s">
        <v>1416</v>
      </c>
      <c r="H52" t="s">
        <v>1486</v>
      </c>
    </row>
    <row r="53" spans="1:8" x14ac:dyDescent="0.25">
      <c r="A53" s="25" t="s">
        <v>1219</v>
      </c>
      <c r="B53" s="25" t="s">
        <v>1220</v>
      </c>
      <c r="C53" s="25" t="s">
        <v>1138</v>
      </c>
      <c r="D53" s="24" t="s">
        <v>1403</v>
      </c>
      <c r="E53" s="24"/>
      <c r="F53" s="24"/>
      <c r="G53" s="25" t="s">
        <v>1415</v>
      </c>
      <c r="H53" t="s">
        <v>1486</v>
      </c>
    </row>
    <row r="54" spans="1:8" x14ac:dyDescent="0.25">
      <c r="A54" s="25" t="s">
        <v>1221</v>
      </c>
      <c r="B54" s="25" t="s">
        <v>1222</v>
      </c>
      <c r="C54" s="25" t="s">
        <v>1138</v>
      </c>
      <c r="D54" s="24" t="s">
        <v>1408</v>
      </c>
      <c r="E54" s="24"/>
      <c r="F54" s="24"/>
      <c r="H54" t="s">
        <v>1488</v>
      </c>
    </row>
    <row r="55" spans="1:8" x14ac:dyDescent="0.25">
      <c r="A55" s="25" t="s">
        <v>1223</v>
      </c>
      <c r="B55" s="25" t="s">
        <v>1224</v>
      </c>
      <c r="C55" s="25" t="s">
        <v>1138</v>
      </c>
      <c r="D55" s="24" t="s">
        <v>1408</v>
      </c>
      <c r="E55" s="24"/>
      <c r="F55" s="24"/>
      <c r="H55" t="s">
        <v>1486</v>
      </c>
    </row>
    <row r="56" spans="1:8" x14ac:dyDescent="0.25">
      <c r="A56" s="25" t="s">
        <v>1225</v>
      </c>
      <c r="B56" s="25" t="s">
        <v>1226</v>
      </c>
      <c r="C56" s="25" t="s">
        <v>1138</v>
      </c>
      <c r="D56" s="24" t="s">
        <v>1408</v>
      </c>
      <c r="E56" s="24"/>
      <c r="F56" s="24"/>
      <c r="H56" t="s">
        <v>1489</v>
      </c>
    </row>
    <row r="57" spans="1:8" x14ac:dyDescent="0.25">
      <c r="A57" s="25" t="s">
        <v>1227</v>
      </c>
      <c r="B57" s="25" t="s">
        <v>1228</v>
      </c>
      <c r="C57" s="25" t="s">
        <v>1138</v>
      </c>
      <c r="D57" s="24" t="s">
        <v>1403</v>
      </c>
      <c r="E57" s="24"/>
      <c r="F57" s="24"/>
      <c r="G57" s="25" t="s">
        <v>1420</v>
      </c>
      <c r="H57" t="s">
        <v>1490</v>
      </c>
    </row>
    <row r="58" spans="1:8" x14ac:dyDescent="0.25">
      <c r="A58" s="25" t="s">
        <v>1229</v>
      </c>
      <c r="B58" s="25" t="s">
        <v>1230</v>
      </c>
      <c r="C58" s="25" t="s">
        <v>1138</v>
      </c>
      <c r="D58" s="24" t="s">
        <v>1403</v>
      </c>
      <c r="E58" s="24"/>
      <c r="F58" s="24"/>
      <c r="G58" s="25" t="s">
        <v>1421</v>
      </c>
      <c r="H58" t="s">
        <v>1491</v>
      </c>
    </row>
    <row r="59" spans="1:8" x14ac:dyDescent="0.25">
      <c r="A59" s="25" t="s">
        <v>1231</v>
      </c>
      <c r="B59" s="25" t="s">
        <v>1232</v>
      </c>
      <c r="C59" s="25" t="s">
        <v>1138</v>
      </c>
      <c r="D59" s="24" t="s">
        <v>1403</v>
      </c>
      <c r="E59" s="24"/>
      <c r="F59" s="24"/>
      <c r="G59" s="25" t="s">
        <v>1421</v>
      </c>
      <c r="H59" t="s">
        <v>1492</v>
      </c>
    </row>
    <row r="60" spans="1:8" x14ac:dyDescent="0.25">
      <c r="A60" s="25" t="s">
        <v>1233</v>
      </c>
      <c r="B60" s="25" t="s">
        <v>1234</v>
      </c>
      <c r="C60" s="25" t="s">
        <v>1138</v>
      </c>
      <c r="D60" s="24" t="s">
        <v>1403</v>
      </c>
      <c r="E60" s="24"/>
      <c r="F60" s="24"/>
      <c r="G60" s="25" t="s">
        <v>1421</v>
      </c>
      <c r="H60" t="s">
        <v>1493</v>
      </c>
    </row>
    <row r="61" spans="1:8" x14ac:dyDescent="0.25">
      <c r="A61" s="25" t="s">
        <v>1235</v>
      </c>
      <c r="B61" s="25" t="s">
        <v>1236</v>
      </c>
      <c r="C61" s="25" t="s">
        <v>1138</v>
      </c>
      <c r="D61" s="24" t="s">
        <v>1403</v>
      </c>
      <c r="E61" s="24"/>
      <c r="F61" s="24"/>
      <c r="G61" s="25" t="s">
        <v>1422</v>
      </c>
    </row>
    <row r="62" spans="1:8" x14ac:dyDescent="0.25">
      <c r="A62" s="25" t="s">
        <v>1237</v>
      </c>
      <c r="B62" s="25" t="s">
        <v>1238</v>
      </c>
      <c r="C62" s="25" t="s">
        <v>1138</v>
      </c>
      <c r="D62" s="24" t="s">
        <v>1403</v>
      </c>
      <c r="E62" s="24"/>
      <c r="F62" s="24"/>
    </row>
    <row r="63" spans="1:8" x14ac:dyDescent="0.25">
      <c r="A63" s="25" t="s">
        <v>1239</v>
      </c>
      <c r="B63" s="25" t="s">
        <v>1240</v>
      </c>
      <c r="C63" s="25" t="s">
        <v>1138</v>
      </c>
      <c r="D63" s="24" t="s">
        <v>1403</v>
      </c>
      <c r="E63" s="24"/>
      <c r="F63" s="24"/>
      <c r="H63" t="s">
        <v>1494</v>
      </c>
    </row>
    <row r="64" spans="1:8" x14ac:dyDescent="0.25">
      <c r="A64" s="25" t="s">
        <v>1241</v>
      </c>
      <c r="B64" s="25" t="s">
        <v>1242</v>
      </c>
      <c r="C64" s="25" t="s">
        <v>1138</v>
      </c>
      <c r="D64" s="24" t="s">
        <v>1403</v>
      </c>
      <c r="E64" s="24"/>
      <c r="F64" s="24"/>
      <c r="G64" s="25" t="s">
        <v>1423</v>
      </c>
      <c r="H64" t="s">
        <v>1495</v>
      </c>
    </row>
    <row r="65" spans="1:8" x14ac:dyDescent="0.25">
      <c r="A65" s="25" t="s">
        <v>1243</v>
      </c>
      <c r="B65" s="25" t="s">
        <v>1244</v>
      </c>
      <c r="C65" s="25" t="s">
        <v>1138</v>
      </c>
      <c r="D65" s="24" t="s">
        <v>1403</v>
      </c>
      <c r="E65" s="24"/>
      <c r="F65" s="24"/>
      <c r="G65" s="25" t="s">
        <v>1415</v>
      </c>
      <c r="H65" t="s">
        <v>1495</v>
      </c>
    </row>
    <row r="66" spans="1:8" x14ac:dyDescent="0.25">
      <c r="A66" s="25" t="s">
        <v>1245</v>
      </c>
      <c r="B66" s="25" t="s">
        <v>1246</v>
      </c>
      <c r="C66" s="25" t="s">
        <v>1138</v>
      </c>
      <c r="D66" s="24" t="s">
        <v>1403</v>
      </c>
      <c r="E66" s="24"/>
      <c r="F66" s="24"/>
      <c r="G66" s="25" t="s">
        <v>1424</v>
      </c>
      <c r="H66" t="s">
        <v>1495</v>
      </c>
    </row>
    <row r="67" spans="1:8" x14ac:dyDescent="0.25">
      <c r="A67" s="25" t="s">
        <v>1247</v>
      </c>
      <c r="B67" s="25" t="s">
        <v>1248</v>
      </c>
      <c r="C67" s="25" t="s">
        <v>1138</v>
      </c>
      <c r="D67" s="24" t="s">
        <v>1403</v>
      </c>
      <c r="E67" s="24"/>
      <c r="F67" s="24"/>
      <c r="G67" s="25" t="s">
        <v>1415</v>
      </c>
      <c r="H67" t="s">
        <v>1479</v>
      </c>
    </row>
    <row r="68" spans="1:8" x14ac:dyDescent="0.2">
      <c r="A68" s="25" t="s">
        <v>1249</v>
      </c>
      <c r="B68" s="25" t="s">
        <v>1250</v>
      </c>
      <c r="C68" s="25" t="s">
        <v>1138</v>
      </c>
      <c r="D68" s="25" t="s">
        <v>1079</v>
      </c>
      <c r="E68" s="25"/>
      <c r="F68" s="25"/>
    </row>
    <row r="69" spans="1:8" x14ac:dyDescent="0.2">
      <c r="A69" s="25" t="s">
        <v>1251</v>
      </c>
      <c r="B69" s="25" t="s">
        <v>1252</v>
      </c>
      <c r="C69" s="25" t="s">
        <v>1253</v>
      </c>
      <c r="D69">
        <v>0</v>
      </c>
    </row>
    <row r="70" spans="1:8" x14ac:dyDescent="0.2">
      <c r="A70" s="25" t="s">
        <v>1254</v>
      </c>
      <c r="B70" s="25" t="s">
        <v>1255</v>
      </c>
      <c r="C70" s="25" t="s">
        <v>1253</v>
      </c>
      <c r="D70">
        <v>900</v>
      </c>
      <c r="H70" t="s">
        <v>1496</v>
      </c>
    </row>
    <row r="71" spans="1:8" x14ac:dyDescent="0.2">
      <c r="A71" s="25" t="s">
        <v>1256</v>
      </c>
      <c r="B71" s="25" t="s">
        <v>1257</v>
      </c>
      <c r="C71" s="25" t="s">
        <v>1253</v>
      </c>
      <c r="D71">
        <v>900</v>
      </c>
      <c r="H71" t="s">
        <v>1472</v>
      </c>
    </row>
    <row r="72" spans="1:8" x14ac:dyDescent="0.2">
      <c r="A72" s="25" t="s">
        <v>1258</v>
      </c>
      <c r="B72" s="25" t="s">
        <v>1259</v>
      </c>
      <c r="C72" s="25" t="s">
        <v>1253</v>
      </c>
      <c r="D72">
        <v>900</v>
      </c>
      <c r="H72" t="s">
        <v>1479</v>
      </c>
    </row>
    <row r="73" spans="1:8" x14ac:dyDescent="0.2">
      <c r="A73" s="25" t="s">
        <v>1260</v>
      </c>
      <c r="B73" s="25" t="s">
        <v>1261</v>
      </c>
      <c r="C73" s="25" t="s">
        <v>1253</v>
      </c>
      <c r="D73">
        <v>900</v>
      </c>
      <c r="H73" t="s">
        <v>1497</v>
      </c>
    </row>
    <row r="74" spans="1:8" x14ac:dyDescent="0.2">
      <c r="A74" s="25" t="s">
        <v>1262</v>
      </c>
      <c r="B74" s="25" t="s">
        <v>1263</v>
      </c>
      <c r="C74" s="25" t="s">
        <v>1253</v>
      </c>
      <c r="D74">
        <v>900</v>
      </c>
    </row>
    <row r="75" spans="1:8" x14ac:dyDescent="0.2">
      <c r="A75" s="25" t="s">
        <v>1264</v>
      </c>
      <c r="B75" s="25" t="s">
        <v>1265</v>
      </c>
      <c r="C75" s="25" t="s">
        <v>1253</v>
      </c>
      <c r="D75" t="s">
        <v>1403</v>
      </c>
      <c r="G75" s="25" t="s">
        <v>1426</v>
      </c>
    </row>
    <row r="76" spans="1:8" x14ac:dyDescent="0.2">
      <c r="A76" s="25" t="s">
        <v>1266</v>
      </c>
      <c r="B76" s="25" t="s">
        <v>1267</v>
      </c>
      <c r="C76" s="25" t="s">
        <v>1253</v>
      </c>
      <c r="D76">
        <v>900</v>
      </c>
    </row>
    <row r="77" spans="1:8" x14ac:dyDescent="0.2">
      <c r="A77" s="25" t="s">
        <v>1268</v>
      </c>
      <c r="B77" s="25" t="s">
        <v>1269</v>
      </c>
      <c r="C77" s="25" t="s">
        <v>1253</v>
      </c>
      <c r="D77">
        <v>900</v>
      </c>
    </row>
    <row r="78" spans="1:8" x14ac:dyDescent="0.2">
      <c r="A78" s="25" t="s">
        <v>1270</v>
      </c>
      <c r="B78" s="25" t="s">
        <v>1271</v>
      </c>
      <c r="C78" s="25" t="s">
        <v>1253</v>
      </c>
      <c r="D78">
        <v>900</v>
      </c>
    </row>
    <row r="79" spans="1:8" x14ac:dyDescent="0.2">
      <c r="A79" s="25" t="s">
        <v>1272</v>
      </c>
      <c r="B79" s="25" t="s">
        <v>1273</v>
      </c>
      <c r="C79" s="25" t="s">
        <v>1253</v>
      </c>
      <c r="D79">
        <v>900</v>
      </c>
    </row>
    <row r="80" spans="1:8" x14ac:dyDescent="0.2">
      <c r="A80" s="25" t="s">
        <v>1274</v>
      </c>
      <c r="B80" s="25" t="s">
        <v>1275</v>
      </c>
      <c r="C80" s="25" t="s">
        <v>1253</v>
      </c>
      <c r="D80">
        <v>900</v>
      </c>
    </row>
    <row r="81" spans="1:8" x14ac:dyDescent="0.2">
      <c r="A81" s="25" t="s">
        <v>1276</v>
      </c>
      <c r="B81" s="25" t="s">
        <v>1277</v>
      </c>
      <c r="C81" s="25" t="s">
        <v>1253</v>
      </c>
      <c r="D81">
        <v>900</v>
      </c>
      <c r="H81" t="s">
        <v>1498</v>
      </c>
    </row>
    <row r="82" spans="1:8" x14ac:dyDescent="0.2">
      <c r="A82" s="25" t="s">
        <v>1278</v>
      </c>
      <c r="B82" s="25" t="s">
        <v>1279</v>
      </c>
      <c r="C82" s="25" t="s">
        <v>1253</v>
      </c>
      <c r="D82">
        <v>900</v>
      </c>
    </row>
    <row r="83" spans="1:8" x14ac:dyDescent="0.2">
      <c r="A83" s="25" t="s">
        <v>1280</v>
      </c>
      <c r="B83" s="25" t="s">
        <v>1281</v>
      </c>
      <c r="C83" s="25" t="s">
        <v>1253</v>
      </c>
      <c r="D83" t="s">
        <v>1403</v>
      </c>
      <c r="G83" s="25" t="s">
        <v>1425</v>
      </c>
    </row>
    <row r="84" spans="1:8" x14ac:dyDescent="0.2">
      <c r="A84" s="25" t="s">
        <v>1282</v>
      </c>
      <c r="B84" s="25" t="s">
        <v>1283</v>
      </c>
      <c r="C84" s="25" t="s">
        <v>1253</v>
      </c>
      <c r="D84">
        <v>900</v>
      </c>
    </row>
    <row r="85" spans="1:8" x14ac:dyDescent="0.2">
      <c r="A85" s="25" t="s">
        <v>1284</v>
      </c>
      <c r="B85" s="25" t="s">
        <v>1285</v>
      </c>
      <c r="C85" s="25" t="s">
        <v>1253</v>
      </c>
      <c r="D85">
        <v>900</v>
      </c>
    </row>
    <row r="86" spans="1:8" x14ac:dyDescent="0.2">
      <c r="A86" s="25" t="s">
        <v>1286</v>
      </c>
      <c r="B86" s="25" t="s">
        <v>1287</v>
      </c>
      <c r="C86" s="25" t="s">
        <v>1253</v>
      </c>
      <c r="D86">
        <v>0</v>
      </c>
    </row>
    <row r="87" spans="1:8" x14ac:dyDescent="0.2">
      <c r="A87" s="25" t="s">
        <v>1288</v>
      </c>
      <c r="B87" s="25" t="s">
        <v>1289</v>
      </c>
      <c r="C87" s="25" t="s">
        <v>1253</v>
      </c>
      <c r="D87">
        <v>0</v>
      </c>
    </row>
    <row r="88" spans="1:8" x14ac:dyDescent="0.2">
      <c r="A88" s="25" t="s">
        <v>1290</v>
      </c>
      <c r="B88" s="25" t="s">
        <v>1291</v>
      </c>
      <c r="C88" s="25" t="s">
        <v>1253</v>
      </c>
      <c r="D88">
        <v>100</v>
      </c>
    </row>
    <row r="89" spans="1:8" x14ac:dyDescent="0.2">
      <c r="A89" s="25" t="s">
        <v>1292</v>
      </c>
      <c r="B89" s="25" t="s">
        <v>1293</v>
      </c>
      <c r="C89" s="25" t="s">
        <v>1253</v>
      </c>
      <c r="D89">
        <v>200</v>
      </c>
      <c r="H89" t="s">
        <v>1499</v>
      </c>
    </row>
    <row r="90" spans="1:8" x14ac:dyDescent="0.2">
      <c r="A90" s="25" t="s">
        <v>1294</v>
      </c>
      <c r="B90" s="25" t="s">
        <v>1295</v>
      </c>
      <c r="C90" s="25" t="s">
        <v>1253</v>
      </c>
      <c r="D90">
        <v>300</v>
      </c>
    </row>
    <row r="91" spans="1:8" x14ac:dyDescent="0.2">
      <c r="A91" s="25" t="s">
        <v>1296</v>
      </c>
      <c r="B91" s="25" t="s">
        <v>1297</v>
      </c>
      <c r="C91" s="25" t="s">
        <v>1253</v>
      </c>
      <c r="D91">
        <v>100</v>
      </c>
    </row>
    <row r="92" spans="1:8" x14ac:dyDescent="0.2">
      <c r="A92" s="25" t="s">
        <v>1298</v>
      </c>
      <c r="B92" s="25" t="s">
        <v>1299</v>
      </c>
      <c r="C92" s="25" t="s">
        <v>1253</v>
      </c>
      <c r="D92">
        <v>100</v>
      </c>
    </row>
    <row r="93" spans="1:8" x14ac:dyDescent="0.2">
      <c r="A93" s="25" t="s">
        <v>1300</v>
      </c>
      <c r="B93" s="25" t="s">
        <v>1301</v>
      </c>
      <c r="C93" s="25" t="s">
        <v>1253</v>
      </c>
      <c r="D93">
        <v>200</v>
      </c>
    </row>
    <row r="94" spans="1:8" x14ac:dyDescent="0.2">
      <c r="A94" s="25" t="s">
        <v>1302</v>
      </c>
      <c r="B94" s="25" t="s">
        <v>1303</v>
      </c>
      <c r="C94" s="25" t="s">
        <v>1253</v>
      </c>
      <c r="D94">
        <v>300</v>
      </c>
    </row>
    <row r="95" spans="1:8" x14ac:dyDescent="0.2">
      <c r="A95" s="25" t="s">
        <v>1304</v>
      </c>
      <c r="B95" s="25" t="s">
        <v>1305</v>
      </c>
      <c r="C95" s="25" t="s">
        <v>1253</v>
      </c>
      <c r="D95">
        <v>100</v>
      </c>
    </row>
    <row r="96" spans="1:8" x14ac:dyDescent="0.2">
      <c r="A96" s="25" t="s">
        <v>1306</v>
      </c>
      <c r="B96" s="25" t="s">
        <v>1307</v>
      </c>
      <c r="C96" s="25" t="s">
        <v>1253</v>
      </c>
      <c r="D96">
        <v>200</v>
      </c>
    </row>
    <row r="97" spans="1:6" x14ac:dyDescent="0.2">
      <c r="A97" s="25" t="s">
        <v>1308</v>
      </c>
      <c r="B97" s="25" t="s">
        <v>1309</v>
      </c>
      <c r="C97" s="25" t="s">
        <v>1253</v>
      </c>
      <c r="D97">
        <v>300</v>
      </c>
    </row>
    <row r="98" spans="1:6" x14ac:dyDescent="0.2">
      <c r="A98" s="25" t="s">
        <v>1310</v>
      </c>
      <c r="B98" s="25" t="s">
        <v>1311</v>
      </c>
      <c r="C98" s="25" t="s">
        <v>1253</v>
      </c>
      <c r="D98">
        <v>0</v>
      </c>
    </row>
    <row r="99" spans="1:6" x14ac:dyDescent="0.2">
      <c r="A99" s="25" t="s">
        <v>1312</v>
      </c>
      <c r="B99" s="25" t="s">
        <v>1313</v>
      </c>
      <c r="C99" s="25" t="s">
        <v>1253</v>
      </c>
      <c r="D99">
        <v>0</v>
      </c>
    </row>
    <row r="100" spans="1:6" x14ac:dyDescent="0.2">
      <c r="A100" s="25" t="s">
        <v>1314</v>
      </c>
      <c r="B100" s="25" t="s">
        <v>1315</v>
      </c>
      <c r="C100" s="25" t="s">
        <v>1253</v>
      </c>
      <c r="D100">
        <v>0</v>
      </c>
    </row>
    <row r="101" spans="1:6" x14ac:dyDescent="0.2">
      <c r="A101" s="25" t="s">
        <v>1316</v>
      </c>
      <c r="B101" s="25" t="s">
        <v>1317</v>
      </c>
      <c r="C101" s="25" t="s">
        <v>1253</v>
      </c>
      <c r="D101">
        <v>0</v>
      </c>
    </row>
    <row r="102" spans="1:6" x14ac:dyDescent="0.2">
      <c r="A102" s="25" t="s">
        <v>1318</v>
      </c>
      <c r="B102" s="25" t="s">
        <v>1319</v>
      </c>
      <c r="C102" s="25" t="s">
        <v>1253</v>
      </c>
      <c r="D102">
        <v>0</v>
      </c>
    </row>
    <row r="103" spans="1:6" x14ac:dyDescent="0.2">
      <c r="A103" s="25" t="s">
        <v>1320</v>
      </c>
      <c r="B103" s="25" t="s">
        <v>1321</v>
      </c>
      <c r="C103" s="25" t="s">
        <v>1253</v>
      </c>
      <c r="D103">
        <v>0</v>
      </c>
    </row>
    <row r="104" spans="1:6" x14ac:dyDescent="0.2">
      <c r="A104" s="25" t="s">
        <v>1322</v>
      </c>
      <c r="B104" s="25" t="s">
        <v>1323</v>
      </c>
      <c r="C104" s="25" t="s">
        <v>1253</v>
      </c>
      <c r="D104">
        <v>0</v>
      </c>
    </row>
    <row r="105" spans="1:6" x14ac:dyDescent="0.2">
      <c r="A105" s="25" t="s">
        <v>1324</v>
      </c>
      <c r="B105" s="25" t="s">
        <v>1325</v>
      </c>
      <c r="C105" s="25" t="s">
        <v>1253</v>
      </c>
      <c r="D105">
        <v>0</v>
      </c>
    </row>
    <row r="106" spans="1:6" x14ac:dyDescent="0.2">
      <c r="A106" s="25" t="s">
        <v>1326</v>
      </c>
      <c r="B106" s="25" t="s">
        <v>1327</v>
      </c>
      <c r="C106" s="25" t="s">
        <v>1253</v>
      </c>
      <c r="D106">
        <v>0</v>
      </c>
    </row>
    <row r="107" spans="1:6" x14ac:dyDescent="0.2">
      <c r="A107" s="25" t="s">
        <v>1328</v>
      </c>
      <c r="B107" s="25" t="s">
        <v>1329</v>
      </c>
      <c r="C107" s="25" t="s">
        <v>1253</v>
      </c>
      <c r="D107">
        <v>0</v>
      </c>
    </row>
    <row r="108" spans="1:6" x14ac:dyDescent="0.2">
      <c r="A108" s="25" t="s">
        <v>1330</v>
      </c>
      <c r="B108" s="25" t="s">
        <v>1331</v>
      </c>
      <c r="C108" s="25" t="s">
        <v>1253</v>
      </c>
      <c r="D108">
        <v>0</v>
      </c>
    </row>
    <row r="109" spans="1:6" x14ac:dyDescent="0.2">
      <c r="A109" s="25" t="s">
        <v>1332</v>
      </c>
      <c r="B109" s="25" t="s">
        <v>1333</v>
      </c>
      <c r="C109" s="25" t="s">
        <v>1253</v>
      </c>
      <c r="D109">
        <v>310</v>
      </c>
    </row>
    <row r="110" spans="1:6" x14ac:dyDescent="0.2">
      <c r="A110" s="25" t="s">
        <v>1334</v>
      </c>
      <c r="B110" s="25" t="s">
        <v>1335</v>
      </c>
      <c r="C110" s="25" t="s">
        <v>1253</v>
      </c>
      <c r="D110" s="25" t="s">
        <v>1401</v>
      </c>
      <c r="E110" s="25"/>
      <c r="F110" s="25"/>
    </row>
    <row r="111" spans="1:6" x14ac:dyDescent="0.2">
      <c r="A111" s="25" t="s">
        <v>1336</v>
      </c>
      <c r="B111" s="25" t="s">
        <v>1337</v>
      </c>
      <c r="C111" s="25" t="s">
        <v>1253</v>
      </c>
      <c r="D111" t="s">
        <v>1402</v>
      </c>
    </row>
    <row r="112" spans="1:6" x14ac:dyDescent="0.2">
      <c r="A112" s="25" t="s">
        <v>1338</v>
      </c>
      <c r="B112" s="25" t="s">
        <v>1339</v>
      </c>
      <c r="C112" s="25" t="s">
        <v>1253</v>
      </c>
      <c r="D112" t="s">
        <v>1402</v>
      </c>
    </row>
    <row r="113" spans="1:7" x14ac:dyDescent="0.2">
      <c r="A113" s="25" t="s">
        <v>1340</v>
      </c>
      <c r="B113" s="25" t="s">
        <v>1341</v>
      </c>
      <c r="C113" s="25" t="s">
        <v>1253</v>
      </c>
      <c r="D113" t="s">
        <v>1402</v>
      </c>
    </row>
    <row r="114" spans="1:7" x14ac:dyDescent="0.2">
      <c r="A114" s="25" t="s">
        <v>1342</v>
      </c>
      <c r="B114" s="25" t="s">
        <v>1343</v>
      </c>
      <c r="C114" s="25" t="s">
        <v>1253</v>
      </c>
      <c r="D114">
        <v>0</v>
      </c>
    </row>
    <row r="115" spans="1:7" x14ac:dyDescent="0.2">
      <c r="A115" s="25" t="s">
        <v>1344</v>
      </c>
      <c r="B115" s="25" t="s">
        <v>1345</v>
      </c>
      <c r="C115" s="25" t="s">
        <v>1253</v>
      </c>
      <c r="D115">
        <v>900</v>
      </c>
    </row>
    <row r="116" spans="1:7" x14ac:dyDescent="0.2">
      <c r="A116" s="25" t="s">
        <v>1346</v>
      </c>
      <c r="B116" s="25" t="s">
        <v>1347</v>
      </c>
      <c r="C116" s="25" t="s">
        <v>1253</v>
      </c>
      <c r="D116">
        <v>900</v>
      </c>
    </row>
    <row r="117" spans="1:7" x14ac:dyDescent="0.2">
      <c r="A117" s="25" t="s">
        <v>1348</v>
      </c>
      <c r="B117" s="25" t="s">
        <v>1349</v>
      </c>
      <c r="C117" s="25" t="s">
        <v>1253</v>
      </c>
      <c r="D117">
        <v>900</v>
      </c>
    </row>
    <row r="118" spans="1:7" x14ac:dyDescent="0.2">
      <c r="A118" s="25" t="s">
        <v>1350</v>
      </c>
      <c r="B118" s="25" t="s">
        <v>1351</v>
      </c>
      <c r="C118" s="25" t="s">
        <v>1253</v>
      </c>
      <c r="D118">
        <v>0</v>
      </c>
    </row>
    <row r="119" spans="1:7" x14ac:dyDescent="0.2">
      <c r="A119" s="25" t="s">
        <v>1352</v>
      </c>
      <c r="B119" s="25" t="s">
        <v>1353</v>
      </c>
      <c r="C119" s="25" t="s">
        <v>1253</v>
      </c>
      <c r="D119">
        <v>0</v>
      </c>
    </row>
    <row r="120" spans="1:7" x14ac:dyDescent="0.2">
      <c r="A120" s="25" t="s">
        <v>1354</v>
      </c>
      <c r="B120" s="25" t="s">
        <v>1355</v>
      </c>
      <c r="C120" s="25" t="s">
        <v>1253</v>
      </c>
      <c r="D120" s="25" t="s">
        <v>1402</v>
      </c>
      <c r="E120" s="25"/>
      <c r="F120" s="25"/>
    </row>
    <row r="121" spans="1:7" x14ac:dyDescent="0.2">
      <c r="A121" s="25" t="s">
        <v>1356</v>
      </c>
      <c r="B121" s="25" t="s">
        <v>1357</v>
      </c>
      <c r="C121" s="25" t="s">
        <v>1253</v>
      </c>
      <c r="D121">
        <v>0</v>
      </c>
    </row>
    <row r="122" spans="1:7" x14ac:dyDescent="0.2">
      <c r="A122" s="25" t="s">
        <v>1358</v>
      </c>
      <c r="B122" s="25" t="s">
        <v>1359</v>
      </c>
      <c r="C122" s="25" t="s">
        <v>1253</v>
      </c>
      <c r="D122">
        <v>900</v>
      </c>
    </row>
    <row r="123" spans="1:7" x14ac:dyDescent="0.2">
      <c r="A123" s="25" t="s">
        <v>1360</v>
      </c>
      <c r="B123" s="25" t="s">
        <v>1361</v>
      </c>
      <c r="C123" s="25" t="s">
        <v>1253</v>
      </c>
      <c r="D123">
        <v>900</v>
      </c>
    </row>
    <row r="124" spans="1:7" x14ac:dyDescent="0.2">
      <c r="A124" s="25" t="s">
        <v>1362</v>
      </c>
      <c r="B124" s="25" t="s">
        <v>1363</v>
      </c>
      <c r="C124" s="25" t="s">
        <v>1253</v>
      </c>
      <c r="D124" s="25" t="s">
        <v>1403</v>
      </c>
      <c r="E124" s="25"/>
      <c r="F124" s="25"/>
      <c r="G124" s="25" t="s">
        <v>1425</v>
      </c>
    </row>
    <row r="125" spans="1:7" x14ac:dyDescent="0.2">
      <c r="A125" s="25" t="s">
        <v>1364</v>
      </c>
      <c r="B125" s="25" t="s">
        <v>1365</v>
      </c>
      <c r="C125" s="25" t="s">
        <v>1253</v>
      </c>
      <c r="D125">
        <v>900</v>
      </c>
    </row>
    <row r="126" spans="1:7" x14ac:dyDescent="0.2">
      <c r="A126" s="25" t="s">
        <v>1366</v>
      </c>
      <c r="B126" s="25" t="s">
        <v>1367</v>
      </c>
      <c r="C126" s="25" t="s">
        <v>1253</v>
      </c>
      <c r="D126">
        <v>900</v>
      </c>
    </row>
    <row r="127" spans="1:7" x14ac:dyDescent="0.2">
      <c r="A127" s="25" t="s">
        <v>1368</v>
      </c>
      <c r="B127" s="25" t="s">
        <v>1369</v>
      </c>
      <c r="C127" s="25" t="s">
        <v>1253</v>
      </c>
      <c r="D127">
        <v>0</v>
      </c>
    </row>
    <row r="128" spans="1:7" x14ac:dyDescent="0.2">
      <c r="A128" s="25" t="s">
        <v>1370</v>
      </c>
      <c r="B128" s="25" t="s">
        <v>1371</v>
      </c>
      <c r="C128" s="25" t="s">
        <v>1253</v>
      </c>
      <c r="D128">
        <v>0</v>
      </c>
    </row>
    <row r="129" spans="1:8" x14ac:dyDescent="0.2">
      <c r="A129" s="25" t="s">
        <v>1372</v>
      </c>
      <c r="B129" s="25" t="s">
        <v>1373</v>
      </c>
      <c r="C129" s="25" t="s">
        <v>1253</v>
      </c>
      <c r="D129">
        <v>0</v>
      </c>
    </row>
    <row r="130" spans="1:8" x14ac:dyDescent="0.2">
      <c r="A130" s="25" t="s">
        <v>1374</v>
      </c>
      <c r="B130" s="25" t="s">
        <v>1375</v>
      </c>
      <c r="C130" s="25" t="s">
        <v>1253</v>
      </c>
      <c r="D130">
        <v>0</v>
      </c>
      <c r="H130" t="s">
        <v>1499</v>
      </c>
    </row>
    <row r="131" spans="1:8" x14ac:dyDescent="0.2">
      <c r="A131" s="25" t="s">
        <v>1376</v>
      </c>
      <c r="B131" s="25" t="s">
        <v>1377</v>
      </c>
      <c r="C131" s="25" t="s">
        <v>1253</v>
      </c>
      <c r="D131">
        <v>0</v>
      </c>
    </row>
    <row r="132" spans="1:8" x14ac:dyDescent="0.2">
      <c r="A132" s="25" t="s">
        <v>1378</v>
      </c>
      <c r="B132" s="25" t="s">
        <v>1379</v>
      </c>
      <c r="C132" s="25" t="s">
        <v>1253</v>
      </c>
      <c r="D132">
        <v>0</v>
      </c>
    </row>
    <row r="133" spans="1:8" x14ac:dyDescent="0.2">
      <c r="A133" s="25" t="s">
        <v>1380</v>
      </c>
      <c r="B133" s="25" t="s">
        <v>1381</v>
      </c>
      <c r="C133" s="25" t="s">
        <v>1253</v>
      </c>
      <c r="D133">
        <v>0</v>
      </c>
    </row>
    <row r="134" spans="1:8" x14ac:dyDescent="0.2">
      <c r="A134" s="25" t="s">
        <v>1382</v>
      </c>
      <c r="B134" s="25" t="s">
        <v>1383</v>
      </c>
      <c r="C134" s="25" t="s">
        <v>1253</v>
      </c>
      <c r="D134">
        <v>900</v>
      </c>
    </row>
    <row r="135" spans="1:8" x14ac:dyDescent="0.2">
      <c r="A135" s="25" t="s">
        <v>1384</v>
      </c>
      <c r="B135" s="25" t="s">
        <v>1385</v>
      </c>
      <c r="C135" s="25" t="s">
        <v>1253</v>
      </c>
      <c r="D135">
        <v>900</v>
      </c>
    </row>
    <row r="136" spans="1:8" x14ac:dyDescent="0.2">
      <c r="A136" s="25" t="s">
        <v>1386</v>
      </c>
      <c r="B136" s="25" t="s">
        <v>1387</v>
      </c>
      <c r="C136" s="25" t="s">
        <v>1253</v>
      </c>
      <c r="D136">
        <v>900</v>
      </c>
    </row>
    <row r="137" spans="1:8" x14ac:dyDescent="0.2">
      <c r="A137" s="25" t="s">
        <v>1388</v>
      </c>
      <c r="B137" s="25" t="s">
        <v>1389</v>
      </c>
      <c r="C137" s="25" t="s">
        <v>1253</v>
      </c>
      <c r="D137">
        <v>0</v>
      </c>
    </row>
    <row r="138" spans="1:8" x14ac:dyDescent="0.2">
      <c r="A138" s="25" t="s">
        <v>1390</v>
      </c>
      <c r="B138" s="25" t="s">
        <v>1391</v>
      </c>
      <c r="C138" s="25" t="s">
        <v>1253</v>
      </c>
      <c r="D138">
        <v>0</v>
      </c>
    </row>
    <row r="139" spans="1:8" x14ac:dyDescent="0.2">
      <c r="A139" s="25" t="s">
        <v>1392</v>
      </c>
      <c r="B139" s="25" t="s">
        <v>1393</v>
      </c>
      <c r="C139" s="25" t="s">
        <v>1394</v>
      </c>
      <c r="D139" s="25" t="s">
        <v>1403</v>
      </c>
      <c r="E139" s="25"/>
      <c r="F139" s="25"/>
    </row>
    <row r="140" spans="1:8" x14ac:dyDescent="0.2">
      <c r="A140" s="25" t="s">
        <v>1395</v>
      </c>
      <c r="B140" s="25" t="s">
        <v>1396</v>
      </c>
      <c r="C140" s="25" t="s">
        <v>1394</v>
      </c>
      <c r="D140" s="25" t="s">
        <v>1403</v>
      </c>
      <c r="E140" s="25"/>
      <c r="F140" s="25"/>
    </row>
    <row r="141" spans="1:8" x14ac:dyDescent="0.2">
      <c r="A141" s="25" t="s">
        <v>1397</v>
      </c>
      <c r="B141" s="25" t="s">
        <v>1398</v>
      </c>
      <c r="C141" s="25" t="s">
        <v>1394</v>
      </c>
      <c r="D141" s="25" t="s">
        <v>1403</v>
      </c>
      <c r="E141" s="25"/>
      <c r="F141" s="25"/>
    </row>
    <row r="142" spans="1:8" x14ac:dyDescent="0.2">
      <c r="A142" s="25" t="s">
        <v>1399</v>
      </c>
      <c r="B142" s="25" t="s">
        <v>1400</v>
      </c>
      <c r="C142" s="25" t="s">
        <v>1394</v>
      </c>
      <c r="D142" s="25" t="s">
        <v>1403</v>
      </c>
      <c r="E142" s="25"/>
      <c r="F14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workbookViewId="0">
      <selection activeCell="E10" sqref="E10"/>
    </sheetView>
  </sheetViews>
  <sheetFormatPr defaultRowHeight="12.75" x14ac:dyDescent="0.2"/>
  <cols>
    <col min="2" max="2" width="10.42578125" customWidth="1"/>
  </cols>
  <sheetData>
    <row r="1" spans="1:17" x14ac:dyDescent="0.2">
      <c r="B1" t="s">
        <v>1122</v>
      </c>
      <c r="C1" t="s">
        <v>1126</v>
      </c>
      <c r="D1" t="s">
        <v>1127</v>
      </c>
      <c r="E1" t="s">
        <v>1128</v>
      </c>
      <c r="F1" t="s">
        <v>1110</v>
      </c>
      <c r="G1" t="s">
        <v>1079</v>
      </c>
      <c r="I1" s="7" t="s">
        <v>1079</v>
      </c>
      <c r="L1" t="s">
        <v>1083</v>
      </c>
      <c r="O1" t="s">
        <v>1084</v>
      </c>
    </row>
    <row r="2" spans="1:17" x14ac:dyDescent="0.2">
      <c r="A2" t="s">
        <v>1123</v>
      </c>
      <c r="B2">
        <f>(4354.92+414.48)*4</f>
        <v>19077.599999999999</v>
      </c>
      <c r="C2">
        <f>(2416.23+218.04)*4</f>
        <v>10537.08</v>
      </c>
      <c r="D2">
        <f>195+6160</f>
        <v>6355</v>
      </c>
      <c r="E2">
        <v>2000</v>
      </c>
      <c r="F2">
        <f>SUM(B2:E2)</f>
        <v>37969.68</v>
      </c>
      <c r="G2">
        <v>100</v>
      </c>
      <c r="I2" s="7">
        <v>111</v>
      </c>
      <c r="J2">
        <f>F2*O3</f>
        <v>5681.2488778054867</v>
      </c>
      <c r="L2" t="s">
        <v>1067</v>
      </c>
      <c r="M2" t="s">
        <v>1070</v>
      </c>
      <c r="N2" t="s">
        <v>1068</v>
      </c>
      <c r="O2" t="s">
        <v>1067</v>
      </c>
      <c r="P2" t="s">
        <v>1070</v>
      </c>
      <c r="Q2" t="s">
        <v>1068</v>
      </c>
    </row>
    <row r="3" spans="1:17" x14ac:dyDescent="0.2">
      <c r="A3" t="s">
        <v>1124</v>
      </c>
      <c r="B3">
        <f>3268.47*4</f>
        <v>13073.88</v>
      </c>
      <c r="C3">
        <v>2910.6</v>
      </c>
      <c r="D3">
        <v>7328.54</v>
      </c>
      <c r="F3">
        <f>SUM(B3:E3)</f>
        <v>23313.02</v>
      </c>
      <c r="G3">
        <v>200</v>
      </c>
      <c r="I3" s="7">
        <v>112</v>
      </c>
      <c r="J3">
        <f>F2*O4</f>
        <v>5681.2488778054867</v>
      </c>
      <c r="L3">
        <v>6000</v>
      </c>
      <c r="O3">
        <v>0.14962593516209477</v>
      </c>
      <c r="P3" t="s">
        <v>1129</v>
      </c>
      <c r="Q3" t="s">
        <v>1129</v>
      </c>
    </row>
    <row r="4" spans="1:17" x14ac:dyDescent="0.2">
      <c r="A4" t="s">
        <v>1125</v>
      </c>
      <c r="B4">
        <f>1673.46*4</f>
        <v>6693.84</v>
      </c>
      <c r="C4">
        <v>1490.23</v>
      </c>
      <c r="D4">
        <v>3752.21</v>
      </c>
      <c r="F4">
        <f>SUM(B4:E4)</f>
        <v>11936.279999999999</v>
      </c>
      <c r="G4">
        <v>300</v>
      </c>
      <c r="I4" s="7">
        <v>113</v>
      </c>
      <c r="J4">
        <f>F2*O5</f>
        <v>5681.2488778054867</v>
      </c>
      <c r="L4">
        <v>6000</v>
      </c>
      <c r="O4">
        <v>0.14962593516209477</v>
      </c>
      <c r="P4" t="s">
        <v>1129</v>
      </c>
      <c r="Q4" t="s">
        <v>1129</v>
      </c>
    </row>
    <row r="5" spans="1:17" x14ac:dyDescent="0.2">
      <c r="I5" s="8">
        <v>310</v>
      </c>
      <c r="J5">
        <f>F4*Q9</f>
        <v>2387.2559999999999</v>
      </c>
      <c r="L5">
        <v>6000</v>
      </c>
      <c r="O5">
        <v>0.14962593516209477</v>
      </c>
      <c r="P5" t="s">
        <v>1129</v>
      </c>
      <c r="Q5" t="s">
        <v>1129</v>
      </c>
    </row>
    <row r="6" spans="1:17" x14ac:dyDescent="0.2">
      <c r="I6" s="7">
        <v>321</v>
      </c>
      <c r="J6">
        <f>F4*Q10</f>
        <v>795.75199999999995</v>
      </c>
      <c r="L6">
        <v>6000</v>
      </c>
      <c r="O6">
        <v>0.14962593516209477</v>
      </c>
      <c r="P6" t="s">
        <v>1129</v>
      </c>
      <c r="Q6" t="s">
        <v>1129</v>
      </c>
    </row>
    <row r="7" spans="1:17" x14ac:dyDescent="0.2">
      <c r="I7" s="7">
        <v>322</v>
      </c>
      <c r="J7">
        <f>F4*Q11</f>
        <v>1591.5039999999999</v>
      </c>
      <c r="L7">
        <v>16100</v>
      </c>
      <c r="O7">
        <v>0.40149625935162092</v>
      </c>
      <c r="P7" t="s">
        <v>1129</v>
      </c>
      <c r="Q7" t="s">
        <v>1129</v>
      </c>
    </row>
    <row r="8" spans="1:17" x14ac:dyDescent="0.2">
      <c r="H8" s="7"/>
      <c r="J8" s="21"/>
      <c r="L8" s="21"/>
      <c r="M8" s="21">
        <v>8000</v>
      </c>
      <c r="N8" s="21"/>
      <c r="O8" t="s">
        <v>1129</v>
      </c>
      <c r="P8">
        <v>0.125</v>
      </c>
      <c r="Q8" t="s">
        <v>1129</v>
      </c>
    </row>
    <row r="9" spans="1:17" x14ac:dyDescent="0.2">
      <c r="H9" s="8"/>
      <c r="J9" s="8"/>
      <c r="N9">
        <v>11200</v>
      </c>
      <c r="O9" t="s">
        <v>1129</v>
      </c>
      <c r="P9" t="s">
        <v>1129</v>
      </c>
      <c r="Q9">
        <v>0.2</v>
      </c>
    </row>
    <row r="10" spans="1:17" x14ac:dyDescent="0.2">
      <c r="H10" s="8"/>
      <c r="J10" s="7"/>
      <c r="N10">
        <v>3733.3333333333335</v>
      </c>
      <c r="O10" t="s">
        <v>1129</v>
      </c>
      <c r="P10" t="s">
        <v>1129</v>
      </c>
      <c r="Q10">
        <f>0.2/3</f>
        <v>6.6666666666666666E-2</v>
      </c>
    </row>
    <row r="11" spans="1:17" x14ac:dyDescent="0.2">
      <c r="H11" s="7"/>
      <c r="J11" s="7"/>
      <c r="N11">
        <v>3733.3333333333335</v>
      </c>
      <c r="O11" t="s">
        <v>1129</v>
      </c>
      <c r="P11" t="s">
        <v>1129</v>
      </c>
      <c r="Q11">
        <f>0.2*2/3</f>
        <v>0.13333333333333333</v>
      </c>
    </row>
    <row r="12" spans="1:17" x14ac:dyDescent="0.2">
      <c r="H12" s="7"/>
      <c r="I12" s="7"/>
      <c r="J12" s="7"/>
      <c r="N12">
        <v>22400</v>
      </c>
      <c r="O12" t="s">
        <v>1129</v>
      </c>
      <c r="P12" t="s">
        <v>1129</v>
      </c>
      <c r="Q12">
        <v>0.4</v>
      </c>
    </row>
    <row r="13" spans="1:17" x14ac:dyDescent="0.2">
      <c r="H13" s="7"/>
      <c r="I13" s="7"/>
      <c r="J13" s="7"/>
      <c r="N13">
        <v>11200</v>
      </c>
      <c r="O13" t="s">
        <v>1129</v>
      </c>
      <c r="P13" t="s">
        <v>1129</v>
      </c>
      <c r="Q13">
        <v>0.2</v>
      </c>
    </row>
    <row r="14" spans="1:17" x14ac:dyDescent="0.2">
      <c r="H14" s="7"/>
      <c r="I14" s="7"/>
      <c r="J14" s="7"/>
      <c r="K14" s="7"/>
      <c r="L14">
        <v>40100</v>
      </c>
      <c r="M14">
        <v>64000</v>
      </c>
      <c r="N14">
        <v>56000</v>
      </c>
      <c r="O14">
        <v>1</v>
      </c>
      <c r="P14">
        <v>1</v>
      </c>
      <c r="Q14">
        <v>1</v>
      </c>
    </row>
    <row r="15" spans="1:17" x14ac:dyDescent="0.2">
      <c r="H15" s="7"/>
      <c r="I15" s="7"/>
      <c r="J15" s="7"/>
      <c r="K15" s="7"/>
    </row>
    <row r="16" spans="1:17" x14ac:dyDescent="0.2">
      <c r="H16" s="7"/>
      <c r="I16" s="7"/>
      <c r="J16" s="7"/>
    </row>
    <row r="17" spans="1:14" x14ac:dyDescent="0.2">
      <c r="A17" t="s">
        <v>1428</v>
      </c>
      <c r="H17" s="7"/>
      <c r="I17" s="7"/>
      <c r="J17" s="7"/>
    </row>
    <row r="18" spans="1:14" x14ac:dyDescent="0.2">
      <c r="H18" s="7"/>
      <c r="I18" s="7"/>
      <c r="J18" s="7"/>
    </row>
    <row r="19" spans="1:14" x14ac:dyDescent="0.2">
      <c r="H19" s="7"/>
      <c r="I19" s="7"/>
      <c r="J19" s="7"/>
    </row>
    <row r="20" spans="1:14" x14ac:dyDescent="0.2">
      <c r="H20" s="7"/>
      <c r="I20" s="7"/>
      <c r="J20" s="7"/>
    </row>
    <row r="21" spans="1:14" x14ac:dyDescent="0.2">
      <c r="H21" s="7"/>
      <c r="I21" s="7"/>
      <c r="J21" s="7"/>
    </row>
    <row r="22" spans="1:14" x14ac:dyDescent="0.2">
      <c r="H22" s="7"/>
      <c r="I22" s="7"/>
      <c r="J22" s="7"/>
      <c r="K22" s="7"/>
      <c r="L22" s="7"/>
      <c r="M22" s="7"/>
      <c r="N2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workbookViewId="0">
      <selection activeCell="K31" sqref="K31"/>
    </sheetView>
  </sheetViews>
  <sheetFormatPr defaultRowHeight="12.75" x14ac:dyDescent="0.2"/>
  <cols>
    <col min="2" max="2" width="10.5703125" bestFit="1" customWidth="1"/>
    <col min="3" max="3" width="10.5703125" customWidth="1"/>
    <col min="5" max="5" width="10.5703125" customWidth="1"/>
    <col min="7" max="7" width="15.7109375" bestFit="1" customWidth="1"/>
    <col min="8" max="8" width="17" bestFit="1" customWidth="1"/>
    <col min="9" max="9" width="16.5703125" bestFit="1" customWidth="1"/>
    <col min="10" max="10" width="7" bestFit="1" customWidth="1"/>
    <col min="12" max="13" width="10.140625" customWidth="1"/>
  </cols>
  <sheetData>
    <row r="1" spans="1:17" x14ac:dyDescent="0.2">
      <c r="A1" s="2" t="s">
        <v>1086</v>
      </c>
    </row>
    <row r="2" spans="1:17" x14ac:dyDescent="0.2">
      <c r="A2" s="2" t="s">
        <v>1087</v>
      </c>
    </row>
    <row r="3" spans="1:17" x14ac:dyDescent="0.2">
      <c r="A3">
        <v>25.66</v>
      </c>
    </row>
    <row r="5" spans="1:17" x14ac:dyDescent="0.2">
      <c r="A5" s="2" t="s">
        <v>1088</v>
      </c>
    </row>
    <row r="7" spans="1:17" x14ac:dyDescent="0.2">
      <c r="A7" s="2" t="s">
        <v>1089</v>
      </c>
    </row>
    <row r="9" spans="1:17" x14ac:dyDescent="0.2">
      <c r="N9" s="2" t="s">
        <v>1118</v>
      </c>
    </row>
    <row r="10" spans="1:17" x14ac:dyDescent="0.2">
      <c r="B10" s="2" t="s">
        <v>1090</v>
      </c>
      <c r="C10" s="2"/>
      <c r="H10" s="22" t="s">
        <v>1131</v>
      </c>
      <c r="J10" s="2" t="s">
        <v>1110</v>
      </c>
      <c r="N10" s="2" t="s">
        <v>1112</v>
      </c>
    </row>
    <row r="11" spans="1:17" x14ac:dyDescent="0.2">
      <c r="B11" s="2" t="s">
        <v>1091</v>
      </c>
      <c r="C11" s="2" t="s">
        <v>1095</v>
      </c>
      <c r="D11" s="2" t="s">
        <v>1079</v>
      </c>
      <c r="E11" s="2" t="s">
        <v>1102</v>
      </c>
      <c r="F11" s="2" t="s">
        <v>1103</v>
      </c>
      <c r="G11" s="2" t="s">
        <v>1104</v>
      </c>
      <c r="H11" s="23" t="s">
        <v>1130</v>
      </c>
      <c r="I11" s="2" t="s">
        <v>1105</v>
      </c>
      <c r="J11" s="2" t="s">
        <v>1111</v>
      </c>
      <c r="K11" s="2" t="s">
        <v>1113</v>
      </c>
      <c r="L11" s="2" t="s">
        <v>1106</v>
      </c>
      <c r="M11" s="2" t="s">
        <v>1114</v>
      </c>
      <c r="N11" s="2" t="s">
        <v>1087</v>
      </c>
    </row>
    <row r="12" spans="1:17" x14ac:dyDescent="0.2">
      <c r="A12" s="2" t="s">
        <v>1061</v>
      </c>
      <c r="B12" s="11">
        <f>88947*12</f>
        <v>1067364</v>
      </c>
      <c r="C12" s="11">
        <f>B12/A$3</f>
        <v>41596.414653156666</v>
      </c>
      <c r="D12">
        <v>110</v>
      </c>
      <c r="E12">
        <v>111</v>
      </c>
      <c r="G12" s="11">
        <f>DepToCostCenter!X107</f>
        <v>153679.76999999993</v>
      </c>
      <c r="H12" s="22">
        <f>Taxes!J2</f>
        <v>5681.2488778054867</v>
      </c>
      <c r="J12" s="20">
        <f t="shared" ref="J12:J17" si="0">SUM(F12:I12)</f>
        <v>159361.01887780541</v>
      </c>
      <c r="L12" s="2" t="s">
        <v>1109</v>
      </c>
      <c r="M12" s="2" t="s">
        <v>1115</v>
      </c>
      <c r="N12" t="e">
        <f t="shared" ref="N12:N17" si="1">J12/K12</f>
        <v>#DIV/0!</v>
      </c>
      <c r="P12">
        <f>B12/SUM(B12:B16)</f>
        <v>0.45038508083912687</v>
      </c>
      <c r="Q12">
        <f t="shared" ref="Q12:Q17" si="2">G12/SUM(G$12:G$17)</f>
        <v>0.50630421289794547</v>
      </c>
    </row>
    <row r="13" spans="1:17" x14ac:dyDescent="0.2">
      <c r="B13" s="11"/>
      <c r="C13" s="11"/>
      <c r="E13">
        <v>112</v>
      </c>
      <c r="G13" s="11">
        <f>DepToCostCenter!Y107</f>
        <v>66283.030000000013</v>
      </c>
      <c r="H13" s="22">
        <f>Taxes!J3</f>
        <v>5681.2488778054867</v>
      </c>
      <c r="J13" s="20">
        <f t="shared" si="0"/>
        <v>71964.278877805496</v>
      </c>
      <c r="L13" s="2" t="s">
        <v>1108</v>
      </c>
      <c r="M13" s="2" t="s">
        <v>1115</v>
      </c>
      <c r="N13" t="e">
        <f t="shared" si="1"/>
        <v>#DIV/0!</v>
      </c>
      <c r="Q13">
        <f t="shared" si="2"/>
        <v>0.21837212101918768</v>
      </c>
    </row>
    <row r="14" spans="1:17" x14ac:dyDescent="0.2">
      <c r="B14" s="11"/>
      <c r="C14" s="11"/>
      <c r="E14">
        <v>113</v>
      </c>
      <c r="G14" s="11">
        <f>DepToCostCenter!Z107</f>
        <v>23848.5</v>
      </c>
      <c r="H14" s="22">
        <f>Taxes!J4</f>
        <v>5681.2488778054867</v>
      </c>
      <c r="J14" s="20">
        <f t="shared" si="0"/>
        <v>29529.748877805487</v>
      </c>
      <c r="L14" s="2" t="s">
        <v>1116</v>
      </c>
      <c r="M14" s="2" t="s">
        <v>1115</v>
      </c>
      <c r="N14" t="e">
        <f t="shared" si="1"/>
        <v>#DIV/0!</v>
      </c>
      <c r="Q14">
        <f t="shared" si="2"/>
        <v>7.8569847035147564E-2</v>
      </c>
    </row>
    <row r="15" spans="1:17" x14ac:dyDescent="0.2">
      <c r="A15" s="2" t="s">
        <v>1092</v>
      </c>
      <c r="B15" s="11">
        <f>61059*12</f>
        <v>732708</v>
      </c>
      <c r="C15" s="11">
        <f>B15/A$3</f>
        <v>28554.481683554171</v>
      </c>
      <c r="D15">
        <v>310</v>
      </c>
      <c r="E15">
        <v>310</v>
      </c>
      <c r="G15" s="11">
        <f>DepToCostCenter!AE107</f>
        <v>5659.0619999999999</v>
      </c>
      <c r="H15" s="22">
        <f>Taxes!J5</f>
        <v>2387.2559999999999</v>
      </c>
      <c r="J15" s="20">
        <f t="shared" si="0"/>
        <v>8046.3179999999993</v>
      </c>
      <c r="L15" s="2" t="s">
        <v>1108</v>
      </c>
      <c r="M15" s="2" t="s">
        <v>1115</v>
      </c>
      <c r="N15" t="e">
        <f t="shared" si="1"/>
        <v>#DIV/0!</v>
      </c>
      <c r="P15">
        <f>1-P16-P12</f>
        <v>0.30917358259363714</v>
      </c>
      <c r="Q15">
        <f t="shared" si="2"/>
        <v>1.8644008457656298E-2</v>
      </c>
    </row>
    <row r="16" spans="1:17" x14ac:dyDescent="0.2">
      <c r="A16" s="2" t="s">
        <v>1093</v>
      </c>
      <c r="B16" s="11">
        <f>47485*12</f>
        <v>569820</v>
      </c>
      <c r="C16" s="11">
        <f>B16/A$3</f>
        <v>22206.547155105221</v>
      </c>
      <c r="D16">
        <v>320</v>
      </c>
      <c r="E16">
        <v>321</v>
      </c>
      <c r="G16" s="11">
        <f>DepToCostCenter!AF107</f>
        <v>12458.720666666666</v>
      </c>
      <c r="H16" s="22">
        <f>Taxes!J6</f>
        <v>795.75199999999995</v>
      </c>
      <c r="J16" s="20">
        <f t="shared" si="0"/>
        <v>13254.472666666667</v>
      </c>
      <c r="L16" s="2" t="s">
        <v>1107</v>
      </c>
      <c r="M16" s="2" t="s">
        <v>1115</v>
      </c>
      <c r="N16" t="e">
        <f t="shared" si="1"/>
        <v>#DIV/0!</v>
      </c>
      <c r="P16">
        <f>B16/SUM(B12:B16)</f>
        <v>0.24044133656723599</v>
      </c>
      <c r="Q16">
        <f t="shared" si="2"/>
        <v>4.1045758728374175E-2</v>
      </c>
    </row>
    <row r="17" spans="1:17" x14ac:dyDescent="0.2">
      <c r="E17">
        <v>322</v>
      </c>
      <c r="G17" s="11">
        <f>DepToCostCenter!AG107</f>
        <v>41603.390666666666</v>
      </c>
      <c r="H17" s="22">
        <f>Taxes!J7</f>
        <v>1591.5039999999999</v>
      </c>
      <c r="J17" s="20">
        <f t="shared" si="0"/>
        <v>43194.894666666667</v>
      </c>
      <c r="L17" s="2" t="s">
        <v>1436</v>
      </c>
      <c r="M17" s="2" t="s">
        <v>1115</v>
      </c>
      <c r="N17" t="e">
        <f t="shared" si="1"/>
        <v>#DIV/0!</v>
      </c>
      <c r="Q17">
        <f t="shared" si="2"/>
        <v>0.1370640518616888</v>
      </c>
    </row>
    <row r="19" spans="1:17" x14ac:dyDescent="0.2">
      <c r="A19" s="2" t="s">
        <v>1094</v>
      </c>
    </row>
    <row r="20" spans="1:17" x14ac:dyDescent="0.2">
      <c r="A20" s="2" t="s">
        <v>1099</v>
      </c>
    </row>
    <row r="21" spans="1:17" x14ac:dyDescent="0.2">
      <c r="A21" s="2" t="s">
        <v>1100</v>
      </c>
    </row>
    <row r="22" spans="1:17" x14ac:dyDescent="0.2">
      <c r="A22" s="2" t="s">
        <v>1101</v>
      </c>
    </row>
    <row r="23" spans="1:17" x14ac:dyDescent="0.2">
      <c r="A23" s="2" t="s">
        <v>1097</v>
      </c>
      <c r="G23" s="2" t="s">
        <v>1098</v>
      </c>
    </row>
    <row r="24" spans="1:17" x14ac:dyDescent="0.2">
      <c r="A24" s="2" t="s">
        <v>1096</v>
      </c>
    </row>
    <row r="25" spans="1:17" x14ac:dyDescent="0.2">
      <c r="A25" s="2" t="s">
        <v>1117</v>
      </c>
    </row>
    <row r="26" spans="1:17" x14ac:dyDescent="0.2">
      <c r="A26" s="2" t="s">
        <v>1119</v>
      </c>
    </row>
    <row r="28" spans="1:17" x14ac:dyDescent="0.2">
      <c r="A28" s="2" t="s">
        <v>1120</v>
      </c>
    </row>
    <row r="29" spans="1:17" x14ac:dyDescent="0.2">
      <c r="A29" s="2" t="s">
        <v>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DepToCostCenter</vt:lpstr>
      <vt:lpstr>BuildingToCostCenter</vt:lpstr>
      <vt:lpstr>Codes</vt:lpstr>
      <vt:lpstr>Expenses</vt:lpstr>
      <vt:lpstr>Taxes</vt:lpstr>
      <vt:lpstr>Labor and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Brian Meier</cp:lastModifiedBy>
  <dcterms:created xsi:type="dcterms:W3CDTF">2021-08-11T15:20:10Z</dcterms:created>
  <dcterms:modified xsi:type="dcterms:W3CDTF">2021-08-25T19:57:53Z</dcterms:modified>
</cp:coreProperties>
</file>