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cherche\chris\publications\publi 82 - TiOF2\data\bjm\"/>
    </mc:Choice>
  </mc:AlternateContent>
  <bookViews>
    <workbookView xWindow="0" yWindow="0" windowWidth="28800" windowHeight="12300"/>
  </bookViews>
  <sheets>
    <sheet name="VASP PBE+DFTD3 APO" sheetId="1" r:id="rId1"/>
  </sheets>
  <externalReferences>
    <externalReference r:id="rId2"/>
  </externalReferences>
  <definedNames>
    <definedName name="TiF4_163_vasp_19_relcw_1719377.gipaw" localSheetId="0">'VASP PBE+DFTD3 APO'!$D$6:$Q$323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E44" i="1"/>
  <c r="E40" i="1"/>
  <c r="E36" i="1"/>
  <c r="E32" i="1"/>
  <c r="E28" i="1"/>
  <c r="E24" i="1"/>
  <c r="E20" i="1"/>
  <c r="E16" i="1"/>
  <c r="L15" i="1"/>
  <c r="H15" i="1"/>
  <c r="O15" i="1" s="1"/>
  <c r="P15" i="1" s="1"/>
  <c r="F15" i="1"/>
  <c r="G15" i="1" s="1"/>
  <c r="Q15" i="1" s="1"/>
  <c r="L14" i="1"/>
  <c r="H14" i="1"/>
  <c r="O14" i="1" s="1"/>
  <c r="P14" i="1" s="1"/>
  <c r="F14" i="1"/>
  <c r="G14" i="1" s="1"/>
  <c r="Q14" i="1" s="1"/>
  <c r="R14" i="1" s="1"/>
  <c r="L13" i="1"/>
  <c r="H13" i="1"/>
  <c r="O13" i="1" s="1"/>
  <c r="P13" i="1" s="1"/>
  <c r="F13" i="1"/>
  <c r="G13" i="1" s="1"/>
  <c r="Q13" i="1" s="1"/>
  <c r="R13" i="1" s="1"/>
  <c r="Y12" i="1"/>
  <c r="L12" i="1"/>
  <c r="H12" i="1"/>
  <c r="O12" i="1" s="1"/>
  <c r="P12" i="1" s="1"/>
  <c r="F12" i="1"/>
  <c r="G12" i="1" s="1"/>
  <c r="Q12" i="1" s="1"/>
  <c r="R12" i="1" s="1"/>
  <c r="E12" i="1"/>
  <c r="Y11" i="1"/>
  <c r="Y13" i="1" s="1"/>
  <c r="X11" i="1"/>
  <c r="L11" i="1"/>
  <c r="H11" i="1"/>
  <c r="O11" i="1" s="1"/>
  <c r="P11" i="1" s="1"/>
  <c r="F11" i="1"/>
  <c r="G11" i="1" s="1"/>
  <c r="Q11" i="1" s="1"/>
  <c r="L10" i="1"/>
  <c r="H10" i="1"/>
  <c r="O10" i="1" s="1"/>
  <c r="P10" i="1" s="1"/>
  <c r="F10" i="1"/>
  <c r="G10" i="1" s="1"/>
  <c r="Q10" i="1" s="1"/>
  <c r="R10" i="1" s="1"/>
  <c r="O9" i="1"/>
  <c r="P9" i="1" s="1"/>
  <c r="M9" i="1"/>
  <c r="N9" i="1" s="1"/>
  <c r="L9" i="1"/>
  <c r="H9" i="1"/>
  <c r="F9" i="1"/>
  <c r="G9" i="1" s="1"/>
  <c r="Q9" i="1" s="1"/>
  <c r="R9" i="1" s="1"/>
  <c r="O8" i="1"/>
  <c r="P8" i="1" s="1"/>
  <c r="M8" i="1"/>
  <c r="N8" i="1" s="1"/>
  <c r="L8" i="1"/>
  <c r="H8" i="1"/>
  <c r="F8" i="1"/>
  <c r="G8" i="1" s="1"/>
  <c r="Q8" i="1" s="1"/>
  <c r="R8" i="1" s="1"/>
  <c r="E8" i="1"/>
  <c r="Q7" i="1"/>
  <c r="O7" i="1"/>
  <c r="P7" i="1" s="1"/>
  <c r="M7" i="1"/>
  <c r="N7" i="1" s="1"/>
  <c r="L7" i="1"/>
  <c r="R7" i="1" s="1"/>
  <c r="H7" i="1"/>
  <c r="G7" i="1"/>
  <c r="F7" i="1"/>
  <c r="L6" i="1"/>
  <c r="H6" i="1"/>
  <c r="O6" i="1" s="1"/>
  <c r="P6" i="1" s="1"/>
  <c r="G6" i="1"/>
  <c r="Q6" i="1" s="1"/>
  <c r="F6" i="1"/>
  <c r="L5" i="1"/>
  <c r="H5" i="1"/>
  <c r="M5" i="1" s="1"/>
  <c r="N5" i="1" s="1"/>
  <c r="F5" i="1"/>
  <c r="G5" i="1" s="1"/>
  <c r="Q5" i="1" s="1"/>
  <c r="X4" i="1"/>
  <c r="L4" i="1"/>
  <c r="H4" i="1"/>
  <c r="O4" i="1" s="1"/>
  <c r="P4" i="1" s="1"/>
  <c r="F4" i="1"/>
  <c r="G4" i="1" s="1"/>
  <c r="Q4" i="1" s="1"/>
  <c r="E4" i="1"/>
  <c r="R4" i="1" l="1"/>
  <c r="R5" i="1"/>
  <c r="R15" i="1"/>
  <c r="P18" i="1"/>
  <c r="R6" i="1"/>
  <c r="R11" i="1"/>
  <c r="R18" i="1" s="1"/>
  <c r="X12" i="1"/>
  <c r="X13" i="1" s="1"/>
  <c r="Y14" i="1" s="1"/>
  <c r="M4" i="1"/>
  <c r="N4" i="1" s="1"/>
  <c r="M11" i="1"/>
  <c r="N11" i="1" s="1"/>
  <c r="M15" i="1"/>
  <c r="N15" i="1" s="1"/>
  <c r="O5" i="1"/>
  <c r="P5" i="1" s="1"/>
  <c r="P16" i="1" s="1"/>
  <c r="M10" i="1"/>
  <c r="N10" i="1" s="1"/>
  <c r="M6" i="1"/>
  <c r="N6" i="1" s="1"/>
  <c r="M12" i="1"/>
  <c r="N12" i="1" s="1"/>
  <c r="M13" i="1"/>
  <c r="N13" i="1" s="1"/>
  <c r="M14" i="1"/>
  <c r="N14" i="1" s="1"/>
  <c r="N17" i="1" l="1"/>
  <c r="N16" i="1"/>
  <c r="R16" i="1"/>
  <c r="R17" i="1"/>
  <c r="N18" i="1"/>
  <c r="P17" i="1"/>
</calcChain>
</file>

<file path=xl/connections.xml><?xml version="1.0" encoding="utf-8"?>
<connections xmlns="http://schemas.openxmlformats.org/spreadsheetml/2006/main">
  <connection id="1" name="TiF4-163-vasp_19-relcw_1719377" type="6" refreshedVersion="5" background="1" saveData="1">
    <textPr codePage="850" firstRow="13" sourceFile="D:\Recherche\rmn\TiO2-F Damien\Calculs CASTEP\TiF4\TC\TiF4-163-vasp_19-relcw_1719377\TiF4-163-vasp_19-relcw_1719377.gipaw" thousands=" 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<sst xmlns="http://schemas.openxmlformats.org/spreadsheetml/2006/main" count="91" uniqueCount="70">
  <si>
    <t xml:space="preserve"> SAMPLE = TiF4-163-vasp_19-relcw/1719377 </t>
  </si>
  <si>
    <t xml:space="preserve">K2TiF6-280318-555-vasp_19-relcw/1719385 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</si>
  <si>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TiF</t>
    </r>
    <r>
      <rPr>
        <vertAlign val="subscript"/>
        <sz val="11"/>
        <color theme="1"/>
        <rFont val="Calibri"/>
        <family val="2"/>
        <scheme val="minor"/>
      </rPr>
      <t>6</t>
    </r>
  </si>
  <si>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scheme val="minor"/>
      </rPr>
      <t>iso</t>
    </r>
    <r>
      <rPr>
        <sz val="11"/>
        <color theme="1"/>
        <rFont val="Calibri"/>
        <family val="2"/>
        <scheme val="minor"/>
      </rPr>
      <t xml:space="preserve"> (ppm)</t>
    </r>
  </si>
  <si>
    <r>
      <rPr>
        <sz val="11"/>
        <color theme="1"/>
        <rFont val="Symbol"/>
        <family val="1"/>
        <charset val="2"/>
      </rPr>
      <t>Ds</t>
    </r>
    <r>
      <rPr>
        <sz val="11"/>
        <color theme="1"/>
        <rFont val="Calibri"/>
        <family val="2"/>
        <scheme val="minor"/>
      </rPr>
      <t xml:space="preserve"> (ppm)</t>
    </r>
  </si>
  <si>
    <t>h</t>
  </si>
  <si>
    <t>bridging</t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</si>
  <si>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csa</t>
    </r>
    <r>
      <rPr>
        <sz val="11"/>
        <color theme="1"/>
        <rFont val="Calibri"/>
        <family val="2"/>
        <scheme val="minor"/>
      </rPr>
      <t xml:space="preserve"> (ppm)</t>
    </r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</si>
  <si>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iso,cal1</t>
    </r>
    <r>
      <rPr>
        <sz val="11"/>
        <color theme="1"/>
        <rFont val="Calibri"/>
        <family val="2"/>
        <scheme val="minor"/>
      </rPr>
      <t xml:space="preserve"> (ppm)</t>
    </r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</si>
  <si>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</si>
  <si>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iso,cal2</t>
    </r>
    <r>
      <rPr>
        <sz val="11"/>
        <color theme="1"/>
        <rFont val="Calibri"/>
        <family val="2"/>
        <scheme val="minor"/>
      </rPr>
      <t xml:space="preserve"> (ppm)</t>
    </r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</si>
  <si>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</si>
  <si>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csa,cal</t>
    </r>
    <r>
      <rPr>
        <sz val="11"/>
        <color theme="1"/>
        <rFont val="Calibri"/>
        <family val="2"/>
        <scheme val="minor"/>
      </rPr>
      <t xml:space="preserve"> (ppm)</t>
    </r>
  </si>
  <si>
    <t>D</t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</si>
  <si>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iso,exp</t>
    </r>
    <r>
      <rPr>
        <sz val="11"/>
        <color theme="1"/>
        <rFont val="Calibri"/>
        <family val="2"/>
        <scheme val="minor"/>
      </rPr>
      <t xml:space="preserve"> (ppm)</t>
    </r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</si>
  <si>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iso,cal</t>
    </r>
    <r>
      <rPr>
        <sz val="11"/>
        <color theme="1"/>
        <rFont val="Calibri"/>
        <family val="2"/>
        <scheme val="minor"/>
      </rPr>
      <t xml:space="preserve"> (ppm)</t>
    </r>
  </si>
  <si>
    <t>F1</t>
  </si>
  <si>
    <t>F5</t>
  </si>
  <si>
    <t>F2</t>
  </si>
  <si>
    <t>F12</t>
  </si>
  <si>
    <r>
      <rPr>
        <i/>
        <sz val="11"/>
        <color theme="1"/>
        <rFont val="Calibri"/>
        <family val="2"/>
        <scheme val="minor"/>
      </rPr>
      <t>J. Mater. Chem.</t>
    </r>
    <r>
      <rPr>
        <sz val="11"/>
        <color theme="1"/>
        <rFont val="Calibri"/>
        <family val="2"/>
        <scheme val="minor"/>
      </rPr>
      <t xml:space="preserve"> 2005, 15, 1626–1636</t>
    </r>
  </si>
  <si>
    <t>F3</t>
  </si>
  <si>
    <t>F9</t>
  </si>
  <si>
    <t>F4</t>
  </si>
  <si>
    <t>F6</t>
  </si>
  <si>
    <t>F7</t>
  </si>
  <si>
    <r>
      <t>&lt;</t>
    </r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scheme val="minor"/>
      </rPr>
      <t>iso</t>
    </r>
    <r>
      <rPr>
        <sz val="11"/>
        <color theme="1"/>
        <rFont val="Calibri"/>
        <family val="2"/>
        <scheme val="minor"/>
      </rPr>
      <t>&gt; (ppm)</t>
    </r>
  </si>
  <si>
    <t>F8</t>
  </si>
  <si>
    <t>F11</t>
  </si>
  <si>
    <t>terminal</t>
  </si>
  <si>
    <t>F10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</si>
  <si>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</si>
  <si>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</si>
  <si>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</si>
  <si>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</si>
  <si>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</si>
  <si>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</si>
  <si>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</si>
  <si>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</si>
  <si>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</si>
  <si>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</si>
  <si>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</si>
  <si>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</si>
  <si>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</si>
  <si>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</si>
  <si>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</si>
  <si>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</si>
  <si>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</si>
  <si>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</si>
  <si>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</si>
  <si>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</si>
  <si>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</si>
  <si>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</si>
  <si>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</si>
  <si>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</si>
  <si>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</si>
  <si>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</si>
  <si>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</si>
  <si>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</si>
  <si>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</si>
  <si>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</si>
  <si>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</si>
  <si>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</si>
  <si>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</si>
  <si>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</si>
  <si>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</si>
  <si>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</si>
  <si>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r>
      <rPr>
        <b/>
        <sz val="11"/>
        <color theme="1"/>
        <rFont val="Symbol"/>
        <family val="1"/>
        <charset val="2"/>
      </rPr>
      <t>s</t>
    </r>
    <r>
      <rPr>
        <b/>
        <vertAlign val="subscript"/>
        <sz val="11"/>
        <color theme="1"/>
        <rFont val="Calibri"/>
        <family val="2"/>
        <scheme val="minor"/>
      </rPr>
      <t>csa</t>
    </r>
    <r>
      <rPr>
        <b/>
        <sz val="11"/>
        <color theme="1"/>
        <rFont val="Calibri"/>
        <family val="2"/>
        <scheme val="minor"/>
      </rPr>
      <t xml:space="preserve"> (ppm)</t>
    </r>
  </si>
  <si>
    <r>
      <rPr>
        <b/>
        <sz val="11"/>
        <color theme="1"/>
        <rFont val="Symbol"/>
        <family val="1"/>
        <charset val="2"/>
      </rPr>
      <t>s</t>
    </r>
    <r>
      <rPr>
        <b/>
        <vertAlign val="subscript"/>
        <sz val="11"/>
        <color theme="1"/>
        <rFont val="Calibri"/>
        <family val="2"/>
        <scheme val="minor"/>
      </rPr>
      <t>iso</t>
    </r>
    <r>
      <rPr>
        <b/>
        <sz val="11"/>
        <color theme="1"/>
        <rFont val="Calibri"/>
        <family val="2"/>
        <scheme val="minor"/>
      </rPr>
      <t xml:space="preserve"> (ppm)</t>
    </r>
  </si>
  <si>
    <r>
      <rPr>
        <b/>
        <sz val="11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Calibri"/>
        <family val="2"/>
        <scheme val="minor"/>
      </rPr>
      <t>iso</t>
    </r>
    <r>
      <rPr>
        <b/>
        <sz val="11"/>
        <color theme="1"/>
        <rFont val="Calibri"/>
        <family val="2"/>
        <scheme val="minor"/>
      </rPr>
      <t xml:space="preserve"> (ppm)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</si>
</sst>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30000">
                <a:effectLst/>
              </a:rPr>
              <a:t>19</a:t>
            </a:r>
            <a:r>
              <a:rPr lang="fr-FR" sz="1400" b="0" i="0" baseline="0">
                <a:effectLst/>
              </a:rPr>
              <a:t>F </a:t>
            </a:r>
            <a:r>
              <a:rPr lang="fr-FR" sz="1400" b="0" i="0" baseline="0">
                <a:effectLst/>
                <a:latin typeface="Symbol" panose="05050102010706020507" pitchFamily="18" charset="2"/>
              </a:rPr>
              <a:t>d</a:t>
            </a:r>
            <a:r>
              <a:rPr lang="fr-FR" sz="1400" b="0" i="0" baseline="-25000">
                <a:effectLst/>
              </a:rPr>
              <a:t>iso</a:t>
            </a:r>
            <a:r>
              <a:rPr lang="fr-FR" sz="1400" b="0" i="0" baseline="0">
                <a:effectLst/>
              </a:rPr>
              <a:t> vs </a:t>
            </a:r>
            <a:r>
              <a:rPr lang="fr-FR" sz="1400" b="0" i="0" baseline="0">
                <a:effectLst/>
                <a:latin typeface="Symbol" panose="05050102010706020507" pitchFamily="18" charset="2"/>
              </a:rPr>
              <a:t>s</a:t>
            </a:r>
            <a:r>
              <a:rPr lang="fr-FR" sz="1400" b="0" i="0" baseline="-25000">
                <a:effectLst/>
              </a:rPr>
              <a:t>iso</a:t>
            </a:r>
            <a:r>
              <a:rPr lang="fr-FR" sz="1400" b="0" i="0" baseline="0">
                <a:effectLst/>
              </a:rPr>
              <a:t> APO TiF</a:t>
            </a:r>
            <a:r>
              <a:rPr lang="fr-FR" sz="1400" b="0" i="0" baseline="-25000">
                <a:effectLst/>
              </a:rPr>
              <a:t>4</a:t>
            </a:r>
            <a:endParaRPr lang="fr-F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052734033245845"/>
                  <c:y val="-0.2176334208223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'VASP PBE+DFTD3 APO'!$H$4:$H$15</c:f>
              <c:numCache>
                <c:formatCode>0.00</c:formatCode>
                <c:ptCount val="12"/>
                <c:pt idx="0">
                  <c:v>55.197774999999993</c:v>
                </c:pt>
                <c:pt idx="1">
                  <c:v>51.986050000000006</c:v>
                </c:pt>
                <c:pt idx="2">
                  <c:v>43.660299999999999</c:v>
                </c:pt>
                <c:pt idx="3">
                  <c:v>21.934949999999997</c:v>
                </c:pt>
                <c:pt idx="4">
                  <c:v>17.810575</c:v>
                </c:pt>
                <c:pt idx="5">
                  <c:v>17.621549999999999</c:v>
                </c:pt>
                <c:pt idx="6">
                  <c:v>-320.132925</c:v>
                </c:pt>
                <c:pt idx="7">
                  <c:v>-320.46747500000004</c:v>
                </c:pt>
                <c:pt idx="8">
                  <c:v>-322.48817500000001</c:v>
                </c:pt>
                <c:pt idx="9">
                  <c:v>-341.31014999999996</c:v>
                </c:pt>
                <c:pt idx="10">
                  <c:v>-342.79942499999999</c:v>
                </c:pt>
                <c:pt idx="11">
                  <c:v>-371.49715000000003</c:v>
                </c:pt>
              </c:numCache>
            </c:numRef>
          </c:xVal>
          <c:yVal>
            <c:numRef>
              <c:f>'VASP PBE+DFTD3 APO'!$I$4:$I$15</c:f>
              <c:numCache>
                <c:formatCode>General</c:formatCode>
                <c:ptCount val="12"/>
                <c:pt idx="0" formatCode="0.0">
                  <c:v>-2</c:v>
                </c:pt>
                <c:pt idx="1">
                  <c:v>1.7</c:v>
                </c:pt>
                <c:pt idx="2">
                  <c:v>7.6</c:v>
                </c:pt>
                <c:pt idx="3">
                  <c:v>25.4</c:v>
                </c:pt>
                <c:pt idx="4">
                  <c:v>29.4</c:v>
                </c:pt>
                <c:pt idx="5" formatCode="0.0">
                  <c:v>30</c:v>
                </c:pt>
                <c:pt idx="6">
                  <c:v>422.5</c:v>
                </c:pt>
                <c:pt idx="7">
                  <c:v>424.2</c:v>
                </c:pt>
                <c:pt idx="8">
                  <c:v>426.5</c:v>
                </c:pt>
                <c:pt idx="9">
                  <c:v>447.7</c:v>
                </c:pt>
                <c:pt idx="10">
                  <c:v>455.2</c:v>
                </c:pt>
                <c:pt idx="11">
                  <c:v>479.4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A-4873-8CEE-1EEB0A12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07248"/>
        <c:axId val="78314864"/>
      </c:scatterChart>
      <c:valAx>
        <c:axId val="7830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  <a:latin typeface="Symbol" panose="05050102010706020507" pitchFamily="18" charset="2"/>
                  </a:rPr>
                  <a:t>s</a:t>
                </a:r>
                <a:r>
                  <a:rPr lang="fr-FR" sz="1000" b="0" i="0" baseline="-25000">
                    <a:effectLst/>
                  </a:rPr>
                  <a:t>iso</a:t>
                </a:r>
                <a:r>
                  <a:rPr lang="fr-FR" sz="1000" b="0" i="0" baseline="0">
                    <a:effectLst/>
                  </a:rPr>
                  <a:t> (ppm)</a:t>
                </a:r>
                <a:endParaRPr lang="fr-F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14864"/>
        <c:crosses val="autoZero"/>
        <c:crossBetween val="midCat"/>
      </c:valAx>
      <c:valAx>
        <c:axId val="783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fr-FR" sz="1000" b="0" i="0" baseline="-25000">
                    <a:effectLst/>
                  </a:rPr>
                  <a:t>iso</a:t>
                </a:r>
                <a:r>
                  <a:rPr lang="fr-FR" sz="1000" b="0" i="0" baseline="0">
                    <a:effectLst/>
                  </a:rPr>
                  <a:t> (ppm)</a:t>
                </a:r>
                <a:endParaRPr lang="fr-F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0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30000">
                <a:effectLst/>
              </a:rPr>
              <a:t>19</a:t>
            </a:r>
            <a:r>
              <a:rPr lang="fr-FR" sz="1400" b="0" i="0" baseline="0">
                <a:effectLst/>
              </a:rPr>
              <a:t>F </a:t>
            </a:r>
            <a:r>
              <a:rPr lang="fr-FR" sz="1400" b="0" i="0" baseline="0">
                <a:effectLst/>
                <a:latin typeface="Symbol" panose="05050102010706020507" pitchFamily="18" charset="2"/>
              </a:rPr>
              <a:t>d</a:t>
            </a:r>
            <a:r>
              <a:rPr lang="fr-FR" sz="1400" b="0" i="0" baseline="-25000">
                <a:effectLst/>
              </a:rPr>
              <a:t>iso</a:t>
            </a:r>
            <a:r>
              <a:rPr lang="fr-FR" sz="1400" b="0" i="0" baseline="0">
                <a:effectLst/>
              </a:rPr>
              <a:t> vs </a:t>
            </a:r>
            <a:r>
              <a:rPr lang="fr-FR" sz="1400" b="0" i="0" baseline="0">
                <a:effectLst/>
                <a:latin typeface="Symbol" panose="05050102010706020507" pitchFamily="18" charset="2"/>
              </a:rPr>
              <a:t>s</a:t>
            </a:r>
            <a:r>
              <a:rPr lang="fr-FR" sz="1400" b="0" i="0" baseline="-25000">
                <a:effectLst/>
              </a:rPr>
              <a:t>iso</a:t>
            </a:r>
            <a:r>
              <a:rPr lang="fr-FR" sz="1400" b="0" i="0" baseline="0">
                <a:effectLst/>
              </a:rPr>
              <a:t> </a:t>
            </a:r>
            <a:r>
              <a:rPr lang="fr-FR" sz="1400" b="1" i="0" baseline="0">
                <a:effectLst/>
              </a:rPr>
              <a:t>bridging F APO TiF</a:t>
            </a:r>
            <a:r>
              <a:rPr lang="fr-FR" sz="1400" b="1" i="0" baseline="-25000">
                <a:effectLst/>
              </a:rPr>
              <a:t>4</a:t>
            </a:r>
            <a:endParaRPr lang="fr-F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193788276465441E-2"/>
                  <c:y val="-0.55106481481481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'VASP PBE+DFTD3 APO'!$H$4:$H$9</c:f>
              <c:numCache>
                <c:formatCode>0.00</c:formatCode>
                <c:ptCount val="6"/>
                <c:pt idx="0">
                  <c:v>55.197774999999993</c:v>
                </c:pt>
                <c:pt idx="1">
                  <c:v>51.986050000000006</c:v>
                </c:pt>
                <c:pt idx="2">
                  <c:v>43.660299999999999</c:v>
                </c:pt>
                <c:pt idx="3">
                  <c:v>21.934949999999997</c:v>
                </c:pt>
                <c:pt idx="4">
                  <c:v>17.810575</c:v>
                </c:pt>
                <c:pt idx="5">
                  <c:v>17.621549999999999</c:v>
                </c:pt>
              </c:numCache>
            </c:numRef>
          </c:xVal>
          <c:yVal>
            <c:numRef>
              <c:f>'VASP PBE+DFTD3 APO'!$I$4:$I$9</c:f>
              <c:numCache>
                <c:formatCode>General</c:formatCode>
                <c:ptCount val="6"/>
                <c:pt idx="0" formatCode="0.0">
                  <c:v>-2</c:v>
                </c:pt>
                <c:pt idx="1">
                  <c:v>1.7</c:v>
                </c:pt>
                <c:pt idx="2">
                  <c:v>7.6</c:v>
                </c:pt>
                <c:pt idx="3">
                  <c:v>25.4</c:v>
                </c:pt>
                <c:pt idx="4">
                  <c:v>29.4</c:v>
                </c:pt>
                <c:pt idx="5" formatCode="0.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B-4964-853F-37E6AE033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05072"/>
        <c:axId val="78311600"/>
      </c:scatterChart>
      <c:valAx>
        <c:axId val="783050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  <a:latin typeface="Symbol" panose="05050102010706020507" pitchFamily="18" charset="2"/>
                  </a:rPr>
                  <a:t>s</a:t>
                </a:r>
                <a:r>
                  <a:rPr lang="fr-FR" sz="1000" b="0" i="0" baseline="-25000">
                    <a:effectLst/>
                  </a:rPr>
                  <a:t>iso</a:t>
                </a:r>
                <a:r>
                  <a:rPr lang="fr-FR" sz="1000" b="0" i="0" baseline="0">
                    <a:effectLst/>
                  </a:rPr>
                  <a:t> (ppm)</a:t>
                </a:r>
                <a:endParaRPr lang="fr-F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11600"/>
        <c:crosses val="autoZero"/>
        <c:crossBetween val="midCat"/>
      </c:valAx>
      <c:valAx>
        <c:axId val="783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fr-FR" sz="1000" b="0" i="0" baseline="-25000">
                    <a:effectLst/>
                  </a:rPr>
                  <a:t>iso</a:t>
                </a:r>
                <a:r>
                  <a:rPr lang="fr-FR" sz="1000" b="0" i="0" baseline="0">
                    <a:effectLst/>
                  </a:rPr>
                  <a:t> (ppm)</a:t>
                </a:r>
                <a:endParaRPr lang="fr-F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0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30000">
                <a:effectLst/>
              </a:rPr>
              <a:t>19</a:t>
            </a:r>
            <a:r>
              <a:rPr lang="fr-FR" sz="1400" b="0" i="0" baseline="0">
                <a:effectLst/>
              </a:rPr>
              <a:t>F </a:t>
            </a:r>
            <a:r>
              <a:rPr lang="fr-FR" sz="1400" b="0" i="0" baseline="0">
                <a:effectLst/>
                <a:latin typeface="Symbol" panose="05050102010706020507" pitchFamily="18" charset="2"/>
              </a:rPr>
              <a:t>d</a:t>
            </a:r>
            <a:r>
              <a:rPr lang="fr-FR" sz="1400" b="0" i="0" baseline="-25000">
                <a:effectLst/>
              </a:rPr>
              <a:t>iso</a:t>
            </a:r>
            <a:r>
              <a:rPr lang="fr-FR" sz="1400" b="0" i="0" baseline="0">
                <a:effectLst/>
              </a:rPr>
              <a:t> vs </a:t>
            </a:r>
            <a:r>
              <a:rPr lang="fr-FR" sz="1400" b="0" i="0" baseline="0">
                <a:effectLst/>
                <a:latin typeface="Symbol" panose="05050102010706020507" pitchFamily="18" charset="2"/>
              </a:rPr>
              <a:t>s</a:t>
            </a:r>
            <a:r>
              <a:rPr lang="fr-FR" sz="1400" b="0" i="0" baseline="-25000">
                <a:effectLst/>
              </a:rPr>
              <a:t>iso</a:t>
            </a:r>
            <a:r>
              <a:rPr lang="fr-FR" sz="1400" b="0" i="0" baseline="0">
                <a:effectLst/>
              </a:rPr>
              <a:t> </a:t>
            </a:r>
            <a:r>
              <a:rPr lang="fr-FR" sz="1400" b="1" i="0" baseline="0">
                <a:effectLst/>
              </a:rPr>
              <a:t>terminal F APO TiF</a:t>
            </a:r>
            <a:r>
              <a:rPr lang="fr-FR" sz="1400" b="1" i="0" baseline="-25000">
                <a:effectLst/>
              </a:rPr>
              <a:t>4</a:t>
            </a:r>
            <a:endParaRPr lang="fr-F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052734033245845"/>
                  <c:y val="-0.2176334208223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'VASP PBE+DFTD3 APO'!$H$10:$H$15</c:f>
              <c:numCache>
                <c:formatCode>0.00</c:formatCode>
                <c:ptCount val="6"/>
                <c:pt idx="0">
                  <c:v>-320.132925</c:v>
                </c:pt>
                <c:pt idx="1">
                  <c:v>-320.46747500000004</c:v>
                </c:pt>
                <c:pt idx="2">
                  <c:v>-322.48817500000001</c:v>
                </c:pt>
                <c:pt idx="3">
                  <c:v>-341.31014999999996</c:v>
                </c:pt>
                <c:pt idx="4">
                  <c:v>-342.79942499999999</c:v>
                </c:pt>
                <c:pt idx="5">
                  <c:v>-371.49715000000003</c:v>
                </c:pt>
              </c:numCache>
            </c:numRef>
          </c:xVal>
          <c:yVal>
            <c:numRef>
              <c:f>'VASP PBE+DFTD3 APO'!$I$10:$I$15</c:f>
              <c:numCache>
                <c:formatCode>General</c:formatCode>
                <c:ptCount val="6"/>
                <c:pt idx="0">
                  <c:v>422.5</c:v>
                </c:pt>
                <c:pt idx="1">
                  <c:v>424.2</c:v>
                </c:pt>
                <c:pt idx="2">
                  <c:v>426.5</c:v>
                </c:pt>
                <c:pt idx="3">
                  <c:v>447.7</c:v>
                </c:pt>
                <c:pt idx="4">
                  <c:v>455.2</c:v>
                </c:pt>
                <c:pt idx="5">
                  <c:v>479.4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B-463F-80FD-86C1D3BCD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5408"/>
        <c:axId val="78309968"/>
      </c:scatterChart>
      <c:valAx>
        <c:axId val="7831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  <a:latin typeface="Symbol" panose="05050102010706020507" pitchFamily="18" charset="2"/>
                  </a:rPr>
                  <a:t>s</a:t>
                </a:r>
                <a:r>
                  <a:rPr lang="fr-FR" sz="1000" b="0" i="0" baseline="-25000">
                    <a:effectLst/>
                  </a:rPr>
                  <a:t>iso</a:t>
                </a:r>
                <a:r>
                  <a:rPr lang="fr-FR" sz="1000" b="0" i="0" baseline="0">
                    <a:effectLst/>
                  </a:rPr>
                  <a:t> (ppm)</a:t>
                </a:r>
                <a:endParaRPr lang="fr-F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09968"/>
        <c:crosses val="autoZero"/>
        <c:crossBetween val="midCat"/>
      </c:valAx>
      <c:valAx>
        <c:axId val="783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fr-FR" sz="1000" b="0" i="0" baseline="-25000">
                    <a:effectLst/>
                  </a:rPr>
                  <a:t>iso</a:t>
                </a:r>
                <a:r>
                  <a:rPr lang="fr-FR" sz="1000" b="0" i="0" baseline="0">
                    <a:effectLst/>
                  </a:rPr>
                  <a:t> (ppm)</a:t>
                </a:r>
                <a:endParaRPr lang="fr-F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1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ymbol" panose="05050102010706020507" pitchFamily="18" charset="2"/>
              </a:rPr>
              <a:t>d</a:t>
            </a:r>
            <a:r>
              <a:rPr lang="en-US" baseline="-25000"/>
              <a:t>csa</a:t>
            </a:r>
            <a:r>
              <a:rPr lang="en-US"/>
              <a:t> vs</a:t>
            </a:r>
            <a:r>
              <a:rPr lang="en-US" baseline="0"/>
              <a:t>  </a:t>
            </a:r>
            <a:r>
              <a:rPr lang="en-US" sz="1400" b="0" i="0" u="none" strike="noStrike" baseline="0">
                <a:effectLst/>
                <a:latin typeface="Symbol" panose="05050102010706020507" pitchFamily="18" charset="2"/>
              </a:rPr>
              <a:t>s</a:t>
            </a:r>
            <a:r>
              <a:rPr lang="en-US" sz="1400" b="0" i="0" u="none" strike="noStrike" baseline="-25000">
                <a:effectLst/>
              </a:rPr>
              <a:t>csa</a:t>
            </a:r>
            <a:r>
              <a:rPr lang="en-US" sz="1400" b="0" i="0" u="none" strike="noStrike" baseline="0">
                <a:effectLst/>
              </a:rPr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'VASP PBE+DFTD3 APO'!$L$3</c:f>
              <c:strCache>
                <c:ptCount val="1"/>
                <c:pt idx="0">
                  <c:v>dcsa (ppm)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568482064741906"/>
                  <c:y val="-1.4416010498687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'VASP PBE+DFTD3 APO'!$G$4:$G$15</c:f>
              <c:numCache>
                <c:formatCode>0.00</c:formatCode>
                <c:ptCount val="12"/>
                <c:pt idx="0">
                  <c:v>203.97385</c:v>
                </c:pt>
                <c:pt idx="1">
                  <c:v>210.7944</c:v>
                </c:pt>
                <c:pt idx="2">
                  <c:v>213.76679999999999</c:v>
                </c:pt>
                <c:pt idx="3">
                  <c:v>260.56524999999999</c:v>
                </c:pt>
                <c:pt idx="4">
                  <c:v>264.21645000000001</c:v>
                </c:pt>
                <c:pt idx="5">
                  <c:v>264.64221666666663</c:v>
                </c:pt>
                <c:pt idx="6">
                  <c:v>606.75891666666666</c:v>
                </c:pt>
                <c:pt idx="7">
                  <c:v>611.76438333333329</c:v>
                </c:pt>
                <c:pt idx="8">
                  <c:v>613.30903333333322</c:v>
                </c:pt>
                <c:pt idx="9">
                  <c:v>638.98934999999994</c:v>
                </c:pt>
                <c:pt idx="10">
                  <c:v>633.17653333333328</c:v>
                </c:pt>
                <c:pt idx="11">
                  <c:v>660.85489999999993</c:v>
                </c:pt>
              </c:numCache>
            </c:numRef>
          </c:xVal>
          <c:yVal>
            <c:numRef>
              <c:f>'VASP PBE+DFTD3 APO'!$L$4:$L$15</c:f>
              <c:numCache>
                <c:formatCode>0.0</c:formatCode>
                <c:ptCount val="12"/>
                <c:pt idx="0">
                  <c:v>-146.66666666666666</c:v>
                </c:pt>
                <c:pt idx="1">
                  <c:v>-138.26666666666665</c:v>
                </c:pt>
                <c:pt idx="2">
                  <c:v>-146.46666666666664</c:v>
                </c:pt>
                <c:pt idx="3">
                  <c:v>-171.33333333333331</c:v>
                </c:pt>
                <c:pt idx="4">
                  <c:v>-179.46666666666664</c:v>
                </c:pt>
                <c:pt idx="5">
                  <c:v>-171</c:v>
                </c:pt>
                <c:pt idx="6">
                  <c:v>-562.33333333333326</c:v>
                </c:pt>
                <c:pt idx="7">
                  <c:v>-554.06666666666661</c:v>
                </c:pt>
                <c:pt idx="8">
                  <c:v>-545.86666666666656</c:v>
                </c:pt>
                <c:pt idx="9">
                  <c:v>-594.5333333333333</c:v>
                </c:pt>
                <c:pt idx="10">
                  <c:v>-586.4666666666667</c:v>
                </c:pt>
                <c:pt idx="11">
                  <c:v>-611.06666666666661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0-4126-A61B-7223B602A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533487"/>
        <c:axId val="929537647"/>
      </c:scatterChart>
      <c:valAx>
        <c:axId val="92953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  <a:latin typeface="Symbol" panose="05050102010706020507" pitchFamily="18" charset="2"/>
                  </a:rPr>
                  <a:t>s</a:t>
                </a:r>
                <a:r>
                  <a:rPr lang="en-US" sz="1000" b="0" i="0" u="none" strike="noStrike" baseline="-25000">
                    <a:effectLst/>
                  </a:rPr>
                  <a:t>csa</a:t>
                </a:r>
                <a:r>
                  <a:rPr lang="en-US" sz="1000" b="0" i="0" u="none" strike="noStrike" baseline="0">
                    <a:effectLst/>
                  </a:rPr>
                  <a:t> (ppm)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9537647"/>
        <c:crosses val="autoZero"/>
        <c:crossBetween val="midCat"/>
      </c:valAx>
      <c:valAx>
        <c:axId val="9295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US" sz="1000" b="0" i="0" u="none" strike="noStrike" baseline="-25000">
                    <a:effectLst/>
                  </a:rPr>
                  <a:t>csa</a:t>
                </a:r>
                <a:r>
                  <a:rPr lang="en-US" sz="1000" b="0" i="0" u="none" strike="noStrike" baseline="0">
                    <a:effectLst/>
                  </a:rPr>
                  <a:t> (ppm)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953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ymbol" panose="05050102010706020507" pitchFamily="18" charset="2"/>
              </a:rPr>
              <a:t>d</a:t>
            </a:r>
            <a:r>
              <a:rPr lang="en-US" baseline="-25000"/>
              <a:t>csa</a:t>
            </a:r>
            <a:r>
              <a:rPr lang="en-US"/>
              <a:t> vs</a:t>
            </a:r>
            <a:r>
              <a:rPr lang="en-US" baseline="0"/>
              <a:t>  </a:t>
            </a:r>
            <a:r>
              <a:rPr lang="en-US" sz="1400" b="0" i="0" u="none" strike="noStrike" baseline="0">
                <a:effectLst/>
                <a:latin typeface="Symbol" panose="05050102010706020507" pitchFamily="18" charset="2"/>
              </a:rPr>
              <a:t>s</a:t>
            </a:r>
            <a:r>
              <a:rPr lang="en-US" sz="1400" b="0" i="0" u="none" strike="noStrike" baseline="-25000">
                <a:effectLst/>
              </a:rPr>
              <a:t>csa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fr-FR" sz="1400" b="1" i="0" u="none" strike="noStrike" baseline="0">
                <a:effectLst/>
              </a:rPr>
              <a:t>bridging F</a:t>
            </a:r>
            <a:r>
              <a:rPr lang="en-US" sz="1400" b="0" i="0" u="none" strike="noStrike" baseline="0">
                <a:effectLst/>
              </a:rPr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'VASP PBE+DFTD3 APO'!$L$3</c:f>
              <c:strCache>
                <c:ptCount val="1"/>
                <c:pt idx="0">
                  <c:v>dcsa (ppm)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568482064741906"/>
                  <c:y val="-1.4416010498687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'VASP PBE+DFTD3 APO'!$G$4:$G$9</c:f>
              <c:numCache>
                <c:formatCode>0.00</c:formatCode>
                <c:ptCount val="6"/>
                <c:pt idx="0">
                  <c:v>203.97385</c:v>
                </c:pt>
                <c:pt idx="1">
                  <c:v>210.7944</c:v>
                </c:pt>
                <c:pt idx="2">
                  <c:v>213.76679999999999</c:v>
                </c:pt>
                <c:pt idx="3">
                  <c:v>260.56524999999999</c:v>
                </c:pt>
                <c:pt idx="4">
                  <c:v>264.21645000000001</c:v>
                </c:pt>
                <c:pt idx="5">
                  <c:v>264.64221666666663</c:v>
                </c:pt>
              </c:numCache>
            </c:numRef>
          </c:xVal>
          <c:yVal>
            <c:numRef>
              <c:f>'VASP PBE+DFTD3 APO'!$L$4:$L$9</c:f>
              <c:numCache>
                <c:formatCode>0.0</c:formatCode>
                <c:ptCount val="6"/>
                <c:pt idx="0">
                  <c:v>-146.66666666666666</c:v>
                </c:pt>
                <c:pt idx="1">
                  <c:v>-138.26666666666665</c:v>
                </c:pt>
                <c:pt idx="2">
                  <c:v>-146.46666666666664</c:v>
                </c:pt>
                <c:pt idx="3">
                  <c:v>-171.33333333333331</c:v>
                </c:pt>
                <c:pt idx="4">
                  <c:v>-179.46666666666664</c:v>
                </c:pt>
                <c:pt idx="5">
                  <c:v>-171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1-43C1-A15B-FA7614EFF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533487"/>
        <c:axId val="929537647"/>
      </c:scatterChart>
      <c:valAx>
        <c:axId val="929533487"/>
        <c:scaling>
          <c:orientation val="minMax"/>
          <c:max val="280"/>
          <c:min val="1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  <a:latin typeface="Symbol" panose="05050102010706020507" pitchFamily="18" charset="2"/>
                  </a:rPr>
                  <a:t>s</a:t>
                </a:r>
                <a:r>
                  <a:rPr lang="en-US" sz="1000" b="0" i="0" u="none" strike="noStrike" baseline="-25000">
                    <a:effectLst/>
                  </a:rPr>
                  <a:t>csa</a:t>
                </a:r>
                <a:r>
                  <a:rPr lang="en-US" sz="1000" b="0" i="0" u="none" strike="noStrike" baseline="0">
                    <a:effectLst/>
                  </a:rPr>
                  <a:t> (ppm)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9537647"/>
        <c:crosses val="autoZero"/>
        <c:crossBetween val="midCat"/>
      </c:valAx>
      <c:valAx>
        <c:axId val="929537647"/>
        <c:scaling>
          <c:orientation val="minMax"/>
          <c:max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US" sz="1000" b="0" i="0" u="none" strike="noStrike" baseline="-25000">
                    <a:effectLst/>
                  </a:rPr>
                  <a:t>csa</a:t>
                </a:r>
                <a:r>
                  <a:rPr lang="en-US" sz="1000" b="0" i="0" u="none" strike="noStrike" baseline="0">
                    <a:effectLst/>
                  </a:rPr>
                  <a:t> (ppm)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953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ymbol" panose="05050102010706020507" pitchFamily="18" charset="2"/>
              </a:rPr>
              <a:t>d</a:t>
            </a:r>
            <a:r>
              <a:rPr lang="en-US" baseline="-25000"/>
              <a:t>csa</a:t>
            </a:r>
            <a:r>
              <a:rPr lang="en-US"/>
              <a:t> vs</a:t>
            </a:r>
            <a:r>
              <a:rPr lang="en-US" baseline="0"/>
              <a:t>  </a:t>
            </a:r>
            <a:r>
              <a:rPr lang="en-US" sz="1400" b="0" i="0" u="none" strike="noStrike" baseline="0">
                <a:effectLst/>
                <a:latin typeface="Symbol" panose="05050102010706020507" pitchFamily="18" charset="2"/>
              </a:rPr>
              <a:t>s</a:t>
            </a:r>
            <a:r>
              <a:rPr lang="en-US" sz="1400" b="0" i="0" u="none" strike="noStrike" baseline="-25000">
                <a:effectLst/>
              </a:rPr>
              <a:t>csa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 sz="1400" b="1" i="0" u="none" strike="noStrike" baseline="0">
                <a:effectLst/>
              </a:rPr>
              <a:t>terminal</a:t>
            </a:r>
            <a:r>
              <a:rPr lang="fr-FR" sz="1400" b="1" i="0" u="none" strike="noStrike" baseline="0">
                <a:effectLst/>
              </a:rPr>
              <a:t> F</a:t>
            </a:r>
            <a:r>
              <a:rPr lang="en-US" sz="1400" b="0" i="0" u="none" strike="noStrike" baseline="0">
                <a:effectLst/>
              </a:rPr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'VASP PBE+DFTD3 APO'!$L$3</c:f>
              <c:strCache>
                <c:ptCount val="1"/>
                <c:pt idx="0">
                  <c:v>dcsa (ppm)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568482064741906"/>
                  <c:y val="-1.4416010498687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'VASP PBE+DFTD3 APO'!$G$10:$G$15</c:f>
              <c:numCache>
                <c:formatCode>0.00</c:formatCode>
                <c:ptCount val="6"/>
                <c:pt idx="0">
                  <c:v>606.75891666666666</c:v>
                </c:pt>
                <c:pt idx="1">
                  <c:v>611.76438333333329</c:v>
                </c:pt>
                <c:pt idx="2">
                  <c:v>613.30903333333322</c:v>
                </c:pt>
                <c:pt idx="3">
                  <c:v>638.98934999999994</c:v>
                </c:pt>
                <c:pt idx="4">
                  <c:v>633.17653333333328</c:v>
                </c:pt>
                <c:pt idx="5">
                  <c:v>660.85489999999993</c:v>
                </c:pt>
              </c:numCache>
            </c:numRef>
          </c:xVal>
          <c:yVal>
            <c:numRef>
              <c:f>'VASP PBE+DFTD3 APO'!$L$10:$L$15</c:f>
              <c:numCache>
                <c:formatCode>0.0</c:formatCode>
                <c:ptCount val="6"/>
                <c:pt idx="0">
                  <c:v>-562.33333333333326</c:v>
                </c:pt>
                <c:pt idx="1">
                  <c:v>-554.06666666666661</c:v>
                </c:pt>
                <c:pt idx="2">
                  <c:v>-545.86666666666656</c:v>
                </c:pt>
                <c:pt idx="3">
                  <c:v>-594.5333333333333</c:v>
                </c:pt>
                <c:pt idx="4">
                  <c:v>-586.4666666666667</c:v>
                </c:pt>
                <c:pt idx="5">
                  <c:v>-611.06666666666661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9-4785-8273-C773B566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533487"/>
        <c:axId val="929537647"/>
      </c:scatterChart>
      <c:valAx>
        <c:axId val="92953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  <a:latin typeface="Symbol" panose="05050102010706020507" pitchFamily="18" charset="2"/>
                  </a:rPr>
                  <a:t>s</a:t>
                </a:r>
                <a:r>
                  <a:rPr lang="en-US" sz="1000" b="0" i="0" u="none" strike="noStrike" baseline="-25000">
                    <a:effectLst/>
                  </a:rPr>
                  <a:t>csa</a:t>
                </a:r>
                <a:r>
                  <a:rPr lang="en-US" sz="1000" b="0" i="0" u="none" strike="noStrike" baseline="0">
                    <a:effectLst/>
                  </a:rPr>
                  <a:t> (ppm)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9537647"/>
        <c:crosses val="autoZero"/>
        <c:crossBetween val="midCat"/>
      </c:valAx>
      <c:valAx>
        <c:axId val="9295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US" sz="1000" b="0" i="0" u="none" strike="noStrike" baseline="-25000">
                    <a:effectLst/>
                  </a:rPr>
                  <a:t>csa</a:t>
                </a:r>
                <a:r>
                  <a:rPr lang="en-US" sz="1000" b="0" i="0" u="none" strike="noStrike" baseline="0">
                    <a:effectLst/>
                  </a:rPr>
                  <a:t> (ppm)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953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</xdr:colOff>
      <xdr:row>6</xdr:row>
      <xdr:rowOff>180975</xdr:rowOff>
    </xdr:from>
    <xdr:to>
      <xdr:col>24</xdr:col>
      <xdr:colOff>777240</xdr:colOff>
      <xdr:row>21</xdr:row>
      <xdr:rowOff>74295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180975</xdr:colOff>
      <xdr:row>37</xdr:row>
      <xdr:rowOff>93345</xdr:rowOff>
    </xdr:from>
    <xdr:to>
      <xdr:col>24</xdr:col>
      <xdr:colOff>160020</xdr:colOff>
      <xdr:row>51</xdr:row>
      <xdr:rowOff>161925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516255</xdr:colOff>
      <xdr:row>22</xdr:row>
      <xdr:rowOff>82868</xdr:rowOff>
    </xdr:from>
    <xdr:to>
      <xdr:col>24</xdr:col>
      <xdr:colOff>516255</xdr:colOff>
      <xdr:row>36</xdr:row>
      <xdr:rowOff>159068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411480</xdr:colOff>
      <xdr:row>18</xdr:row>
      <xdr:rowOff>148590</xdr:rowOff>
    </xdr:from>
    <xdr:to>
      <xdr:col>14</xdr:col>
      <xdr:colOff>518160</xdr:colOff>
      <xdr:row>33</xdr:row>
      <xdr:rowOff>148590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99060</xdr:colOff>
      <xdr:row>34</xdr:row>
      <xdr:rowOff>83820</xdr:rowOff>
    </xdr:from>
    <xdr:to>
      <xdr:col>11</xdr:col>
      <xdr:colOff>312420</xdr:colOff>
      <xdr:row>49</xdr:row>
      <xdr:rowOff>83820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7620</xdr:colOff>
      <xdr:row>34</xdr:row>
      <xdr:rowOff>91440</xdr:rowOff>
    </xdr:from>
    <xdr:to>
      <xdr:col>17</xdr:col>
      <xdr:colOff>670560</xdr:colOff>
      <xdr:row>49</xdr:row>
      <xdr:rowOff>91440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cherche/rmn/calculs/Calculs%20CASTEP%20Ti/TiF4/19F%20TiF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TEP ES"/>
      <sheetName val="CASTEP APO"/>
      <sheetName val="Murakami"/>
      <sheetName val="Murakami-Le Mans"/>
      <sheetName val="VASP 5.4.4 ES"/>
      <sheetName val="VASP 5.4.4 ES bis"/>
      <sheetName val="VASP 5.3.4 (thc version) ES"/>
      <sheetName val="Idem ISYM=0 ES"/>
      <sheetName val="VASP PBE FO"/>
      <sheetName val="VASP PBE+DFTD3 FO"/>
      <sheetName val="VASP PBE APO"/>
      <sheetName val="VASP PBE+DFTD3 AP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L3" t="str">
            <v>dcsa (ppm)</v>
          </cell>
        </row>
        <row r="4">
          <cell r="G4">
            <v>203.97385</v>
          </cell>
          <cell r="H4">
            <v>55.197774999999993</v>
          </cell>
          <cell r="I4">
            <v>-2</v>
          </cell>
          <cell r="L4">
            <v>-146.66666666666666</v>
          </cell>
        </row>
        <row r="5">
          <cell r="G5">
            <v>210.7944</v>
          </cell>
          <cell r="H5">
            <v>51.986050000000006</v>
          </cell>
          <cell r="I5">
            <v>1.7</v>
          </cell>
          <cell r="L5">
            <v>-138.26666666666665</v>
          </cell>
        </row>
        <row r="6">
          <cell r="G6">
            <v>213.76679999999999</v>
          </cell>
          <cell r="H6">
            <v>43.660299999999999</v>
          </cell>
          <cell r="I6">
            <v>7.6</v>
          </cell>
          <cell r="L6">
            <v>-146.46666666666664</v>
          </cell>
        </row>
        <row r="7">
          <cell r="G7">
            <v>260.56524999999999</v>
          </cell>
          <cell r="H7">
            <v>21.934949999999997</v>
          </cell>
          <cell r="I7">
            <v>25.4</v>
          </cell>
          <cell r="L7">
            <v>-171.33333333333331</v>
          </cell>
        </row>
        <row r="8">
          <cell r="G8">
            <v>264.21645000000001</v>
          </cell>
          <cell r="H8">
            <v>17.810575</v>
          </cell>
          <cell r="I8">
            <v>29.4</v>
          </cell>
          <cell r="L8">
            <v>-179.46666666666664</v>
          </cell>
        </row>
        <row r="9">
          <cell r="G9">
            <v>264.64221666666663</v>
          </cell>
          <cell r="H9">
            <v>17.621549999999999</v>
          </cell>
          <cell r="I9">
            <v>30</v>
          </cell>
          <cell r="L9">
            <v>-171</v>
          </cell>
        </row>
        <row r="10">
          <cell r="G10">
            <v>606.75891666666666</v>
          </cell>
          <cell r="H10">
            <v>-320.132925</v>
          </cell>
          <cell r="I10">
            <v>422.5</v>
          </cell>
          <cell r="L10">
            <v>-562.33333333333326</v>
          </cell>
        </row>
        <row r="11">
          <cell r="G11">
            <v>611.76438333333329</v>
          </cell>
          <cell r="H11">
            <v>-320.46747500000004</v>
          </cell>
          <cell r="I11">
            <v>424.2</v>
          </cell>
          <cell r="L11">
            <v>-554.06666666666661</v>
          </cell>
        </row>
        <row r="12">
          <cell r="G12">
            <v>613.30903333333322</v>
          </cell>
          <cell r="H12">
            <v>-322.48817500000001</v>
          </cell>
          <cell r="I12">
            <v>426.5</v>
          </cell>
          <cell r="L12">
            <v>-545.86666666666656</v>
          </cell>
        </row>
        <row r="13">
          <cell r="G13">
            <v>638.98934999999994</v>
          </cell>
          <cell r="H13">
            <v>-341.31014999999996</v>
          </cell>
          <cell r="I13">
            <v>447.7</v>
          </cell>
          <cell r="L13">
            <v>-594.5333333333333</v>
          </cell>
        </row>
        <row r="14">
          <cell r="G14">
            <v>633.17653333333328</v>
          </cell>
          <cell r="H14">
            <v>-342.79942499999999</v>
          </cell>
          <cell r="I14">
            <v>455.2</v>
          </cell>
          <cell r="L14">
            <v>-586.4666666666667</v>
          </cell>
        </row>
        <row r="15">
          <cell r="G15">
            <v>660.85489999999993</v>
          </cell>
          <cell r="H15">
            <v>-371.49715000000003</v>
          </cell>
          <cell r="I15">
            <v>479.4</v>
          </cell>
          <cell r="L15">
            <v>-611.06666666666661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TiF4-163-vasp_19-relcw_1719377.gipaw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3"/>
  <sheetViews>
    <sheetView tabSelected="1" workbookViewId="0">
      <selection activeCell="J15" sqref="J15"/>
    </sheetView>
  </sheetViews>
  <sheetFormatPr baseColWidth="10" defaultRowHeight="15"/>
  <cols>
    <col min="1" max="1" width="7.7109375" customWidth="1"/>
    <col min="2" max="4" width="9.7109375" customWidth="1"/>
    <col min="5" max="7" width="10.7109375" customWidth="1"/>
    <col min="8" max="8" width="10.7109375" style="2" customWidth="1"/>
    <col min="9" max="9" width="9.7109375" style="2" bestFit="1" customWidth="1"/>
    <col min="10" max="12" width="10.7109375" customWidth="1"/>
    <col min="17" max="17" width="10.7109375" customWidth="1"/>
  </cols>
  <sheetData>
    <row r="1" spans="1:26">
      <c r="C1" s="1" t="s">
        <v>0</v>
      </c>
      <c r="U1" s="1" t="s">
        <v>1</v>
      </c>
    </row>
    <row r="2" spans="1:26" ht="18">
      <c r="T2" t="s">
        <v>2</v>
      </c>
    </row>
    <row r="3" spans="1:26" ht="18">
      <c r="B3" s="3" t="s">
        <v>3</v>
      </c>
      <c r="C3" s="4" t="s">
        <v>4</v>
      </c>
      <c r="D3" s="5" t="s">
        <v>5</v>
      </c>
      <c r="E3" s="3" t="s">
        <v>3</v>
      </c>
      <c r="F3" s="4" t="s">
        <v>4</v>
      </c>
      <c r="G3" s="31" t="s">
        <v>67</v>
      </c>
      <c r="H3" s="32" t="s">
        <v>68</v>
      </c>
      <c r="I3" s="33" t="s">
        <v>69</v>
      </c>
      <c r="J3" s="8" t="s">
        <v>6</v>
      </c>
      <c r="K3" s="4" t="s">
        <v>4</v>
      </c>
      <c r="L3" s="4" t="s">
        <v>7</v>
      </c>
      <c r="M3" s="7" t="s">
        <v>8</v>
      </c>
      <c r="N3" s="7" t="s">
        <v>9</v>
      </c>
      <c r="O3" s="7" t="s">
        <v>10</v>
      </c>
      <c r="P3" s="7" t="s">
        <v>11</v>
      </c>
      <c r="Q3" s="4" t="s">
        <v>12</v>
      </c>
      <c r="R3" s="9" t="s">
        <v>13</v>
      </c>
      <c r="T3" s="3" t="s">
        <v>3</v>
      </c>
      <c r="U3" s="4" t="s">
        <v>4</v>
      </c>
      <c r="V3" s="5" t="s">
        <v>5</v>
      </c>
      <c r="W3" s="7" t="s">
        <v>14</v>
      </c>
      <c r="X3" s="6" t="s">
        <v>15</v>
      </c>
    </row>
    <row r="4" spans="1:26">
      <c r="A4" s="2" t="s">
        <v>16</v>
      </c>
      <c r="B4" s="10">
        <v>17.6434</v>
      </c>
      <c r="C4" s="10">
        <v>396.94099999999997</v>
      </c>
      <c r="D4" s="7">
        <v>0.23960000000000001</v>
      </c>
      <c r="E4" s="11">
        <f>AVERAGE(B4:B7)</f>
        <v>17.621549999999999</v>
      </c>
      <c r="F4" s="12">
        <f>AVERAGE(C20:C23)</f>
        <v>305.96077500000001</v>
      </c>
      <c r="G4" s="34">
        <f>(2/3)*F4</f>
        <v>203.97385</v>
      </c>
      <c r="H4" s="34">
        <f>AVERAGE(B20:B23)</f>
        <v>55.197774999999993</v>
      </c>
      <c r="I4" s="35">
        <v>-2</v>
      </c>
      <c r="J4" s="40" t="s">
        <v>17</v>
      </c>
      <c r="K4" s="14">
        <v>220</v>
      </c>
      <c r="L4" s="15">
        <f>-2/3*K4</f>
        <v>-146.66666666666666</v>
      </c>
      <c r="M4" s="13">
        <f>-1.15*H4+55.5</f>
        <v>-7.9774412499999841</v>
      </c>
      <c r="N4" s="13">
        <f>ABS(I4-M4)</f>
        <v>5.9774412499999841</v>
      </c>
      <c r="O4" s="13">
        <f>-0.83*H4+44.1</f>
        <v>-1.7141532499999883</v>
      </c>
      <c r="P4" s="13">
        <f>ABS(I4-O4)</f>
        <v>0.2858467500000117</v>
      </c>
      <c r="Q4" s="15">
        <f>-0.6707*G4</f>
        <v>-136.80526119499999</v>
      </c>
      <c r="R4" s="16">
        <f>ABS(L4-Q4)</f>
        <v>9.8614054716666715</v>
      </c>
      <c r="T4" s="12">
        <v>13.7943</v>
      </c>
      <c r="U4" s="12">
        <v>413.12630000000001</v>
      </c>
      <c r="V4" s="3">
        <v>7.0199999999999999E-2</v>
      </c>
      <c r="W4" s="17">
        <v>71.400000000000006</v>
      </c>
      <c r="X4" s="13">
        <f>-1.1157*T4+67.194</f>
        <v>51.80369949</v>
      </c>
    </row>
    <row r="5" spans="1:26">
      <c r="A5" s="2" t="s">
        <v>18</v>
      </c>
      <c r="B5" s="10">
        <v>17.604600000000001</v>
      </c>
      <c r="C5" s="10">
        <v>396.97480000000002</v>
      </c>
      <c r="D5" s="7">
        <v>0.23910000000000001</v>
      </c>
      <c r="E5" s="11"/>
      <c r="F5" s="12">
        <f>AVERAGE(C48:C51)</f>
        <v>316.19159999999999</v>
      </c>
      <c r="G5" s="34">
        <f t="shared" ref="G5:G15" si="0">(2/3)*F5</f>
        <v>210.7944</v>
      </c>
      <c r="H5" s="34">
        <f>AVERAGE(B48:B51)</f>
        <v>51.986050000000006</v>
      </c>
      <c r="I5" s="33">
        <v>1.7</v>
      </c>
      <c r="J5" s="40" t="s">
        <v>19</v>
      </c>
      <c r="K5" s="14">
        <v>207.4</v>
      </c>
      <c r="L5" s="15">
        <f t="shared" ref="L5:L15" si="1">-2/3*K5</f>
        <v>-138.26666666666665</v>
      </c>
      <c r="M5" s="13">
        <f t="shared" ref="M5:M15" si="2">-1.15*H5+55.5</f>
        <v>-4.2839574999999996</v>
      </c>
      <c r="N5" s="13">
        <f t="shared" ref="N5:N15" si="3">ABS(I5-M5)</f>
        <v>5.9839574999999998</v>
      </c>
      <c r="O5" s="13">
        <f t="shared" ref="O5:O9" si="4">-0.83*H5+44.1</f>
        <v>0.95157849999999655</v>
      </c>
      <c r="P5" s="13">
        <f t="shared" ref="P5:P15" si="5">ABS(I5-O5)</f>
        <v>0.7484215000000034</v>
      </c>
      <c r="Q5" s="15">
        <f t="shared" ref="Q5:Q9" si="6">-0.6707*G5</f>
        <v>-141.37980407999999</v>
      </c>
      <c r="R5" s="16">
        <f t="shared" ref="R5:R15" si="7">ABS(L5-Q5)</f>
        <v>3.1131374133333338</v>
      </c>
      <c r="W5" s="2" t="s">
        <v>20</v>
      </c>
    </row>
    <row r="6" spans="1:26">
      <c r="A6" s="2" t="s">
        <v>21</v>
      </c>
      <c r="B6" s="10">
        <v>17.605899999999998</v>
      </c>
      <c r="C6" s="10">
        <v>396.99520000000001</v>
      </c>
      <c r="D6" s="7">
        <v>0.24</v>
      </c>
      <c r="E6" s="11"/>
      <c r="F6" s="12">
        <f>AVERAGE(C36:C39)</f>
        <v>320.65019999999998</v>
      </c>
      <c r="G6" s="34">
        <f t="shared" si="0"/>
        <v>213.76679999999999</v>
      </c>
      <c r="H6" s="34">
        <f>AVERAGE(B36:B39)</f>
        <v>43.660299999999999</v>
      </c>
      <c r="I6" s="33">
        <v>7.6</v>
      </c>
      <c r="J6" s="40" t="s">
        <v>22</v>
      </c>
      <c r="K6" s="3">
        <v>219.7</v>
      </c>
      <c r="L6" s="15">
        <f t="shared" si="1"/>
        <v>-146.46666666666664</v>
      </c>
      <c r="M6" s="13">
        <f t="shared" si="2"/>
        <v>5.290655000000001</v>
      </c>
      <c r="N6" s="13">
        <f t="shared" si="3"/>
        <v>2.3093449999999986</v>
      </c>
      <c r="O6" s="13">
        <f t="shared" si="4"/>
        <v>7.8619510000000048</v>
      </c>
      <c r="P6" s="13">
        <f t="shared" si="5"/>
        <v>0.26195100000000515</v>
      </c>
      <c r="Q6" s="15">
        <f t="shared" si="6"/>
        <v>-143.37339275999997</v>
      </c>
      <c r="R6" s="16">
        <f t="shared" si="7"/>
        <v>3.093273906666667</v>
      </c>
    </row>
    <row r="7" spans="1:26">
      <c r="A7" s="2" t="s">
        <v>23</v>
      </c>
      <c r="B7" s="10">
        <v>17.632300000000001</v>
      </c>
      <c r="C7" s="10">
        <v>396.94229999999999</v>
      </c>
      <c r="D7" s="7">
        <v>0.23930000000000001</v>
      </c>
      <c r="E7" s="11"/>
      <c r="F7" s="12">
        <f>AVERAGE(C8:C11)</f>
        <v>390.84787499999999</v>
      </c>
      <c r="G7" s="34">
        <f t="shared" si="0"/>
        <v>260.56524999999999</v>
      </c>
      <c r="H7" s="34">
        <f>AVERAGE(B8:B11)</f>
        <v>21.934949999999997</v>
      </c>
      <c r="I7" s="33">
        <v>25.4</v>
      </c>
      <c r="J7" s="40" t="s">
        <v>18</v>
      </c>
      <c r="K7" s="14">
        <v>257</v>
      </c>
      <c r="L7" s="15">
        <f t="shared" si="1"/>
        <v>-171.33333333333331</v>
      </c>
      <c r="M7" s="13">
        <f t="shared" si="2"/>
        <v>30.274807500000005</v>
      </c>
      <c r="N7" s="13">
        <f t="shared" si="3"/>
        <v>4.8748075000000064</v>
      </c>
      <c r="O7" s="13">
        <f t="shared" si="4"/>
        <v>25.893991500000006</v>
      </c>
      <c r="P7" s="13">
        <f t="shared" si="5"/>
        <v>0.49399150000000702</v>
      </c>
      <c r="Q7" s="15">
        <f t="shared" si="6"/>
        <v>-174.76111317499999</v>
      </c>
      <c r="R7" s="16">
        <f t="shared" si="7"/>
        <v>3.4277798416666769</v>
      </c>
    </row>
    <row r="8" spans="1:26">
      <c r="A8" s="2" t="s">
        <v>17</v>
      </c>
      <c r="B8" s="10">
        <v>21.9634</v>
      </c>
      <c r="C8" s="10">
        <v>390.80180000000001</v>
      </c>
      <c r="D8" s="7">
        <v>0.20369999999999999</v>
      </c>
      <c r="E8" s="11">
        <f>AVERAGE(B8:B11)</f>
        <v>21.934949999999997</v>
      </c>
      <c r="F8" s="12">
        <f>AVERAGE(C24:C27)</f>
        <v>396.32467500000001</v>
      </c>
      <c r="G8" s="34">
        <f t="shared" si="0"/>
        <v>264.21645000000001</v>
      </c>
      <c r="H8" s="34">
        <f>AVERAGE(B24:B27)</f>
        <v>17.810575</v>
      </c>
      <c r="I8" s="36">
        <v>29.4</v>
      </c>
      <c r="J8" s="40" t="s">
        <v>24</v>
      </c>
      <c r="K8" s="3">
        <v>269.2</v>
      </c>
      <c r="L8" s="15">
        <f t="shared" si="1"/>
        <v>-179.46666666666664</v>
      </c>
      <c r="M8" s="13">
        <f t="shared" si="2"/>
        <v>35.017838750000003</v>
      </c>
      <c r="N8" s="13">
        <f t="shared" si="3"/>
        <v>5.6178387500000042</v>
      </c>
      <c r="O8" s="13">
        <f t="shared" si="4"/>
        <v>29.317222750000003</v>
      </c>
      <c r="P8" s="13">
        <f t="shared" si="5"/>
        <v>8.2777249999995917E-2</v>
      </c>
      <c r="Q8" s="15">
        <f t="shared" si="6"/>
        <v>-177.209973015</v>
      </c>
      <c r="R8" s="16">
        <f t="shared" si="7"/>
        <v>2.2566936516666374</v>
      </c>
    </row>
    <row r="9" spans="1:26">
      <c r="A9" s="2" t="s">
        <v>24</v>
      </c>
      <c r="B9" s="10">
        <v>21.906199999999998</v>
      </c>
      <c r="C9" s="10">
        <v>390.90050000000002</v>
      </c>
      <c r="D9" s="7">
        <v>0.20669999999999999</v>
      </c>
      <c r="E9" s="11"/>
      <c r="F9" s="12">
        <f>AVERAGE(C4:C7)</f>
        <v>396.963325</v>
      </c>
      <c r="G9" s="34">
        <f t="shared" si="0"/>
        <v>264.64221666666663</v>
      </c>
      <c r="H9" s="34">
        <f>AVERAGE(B4:B7)</f>
        <v>17.621549999999999</v>
      </c>
      <c r="I9" s="37">
        <v>30</v>
      </c>
      <c r="J9" s="40" t="s">
        <v>16</v>
      </c>
      <c r="K9" s="3">
        <v>256.5</v>
      </c>
      <c r="L9" s="15">
        <f t="shared" si="1"/>
        <v>-171</v>
      </c>
      <c r="M9" s="13">
        <f t="shared" si="2"/>
        <v>35.235217500000005</v>
      </c>
      <c r="N9" s="13">
        <f t="shared" si="3"/>
        <v>5.2352175000000045</v>
      </c>
      <c r="O9" s="13">
        <f t="shared" si="4"/>
        <v>29.474113500000001</v>
      </c>
      <c r="P9" s="13">
        <f t="shared" si="5"/>
        <v>0.52588649999999859</v>
      </c>
      <c r="Q9" s="15">
        <f t="shared" si="6"/>
        <v>-177.49553471833329</v>
      </c>
      <c r="R9" s="16">
        <f t="shared" si="7"/>
        <v>6.495534718333289</v>
      </c>
    </row>
    <row r="10" spans="1:26" ht="18">
      <c r="A10" s="2" t="s">
        <v>25</v>
      </c>
      <c r="B10" s="10">
        <v>21.969200000000001</v>
      </c>
      <c r="C10" s="10">
        <v>390.8014</v>
      </c>
      <c r="D10" s="7">
        <v>0.2044</v>
      </c>
      <c r="E10" s="11"/>
      <c r="F10" s="12">
        <f>AVERAGE(C28:C31)</f>
        <v>910.138375</v>
      </c>
      <c r="G10" s="34">
        <f t="shared" si="0"/>
        <v>606.75891666666666</v>
      </c>
      <c r="H10" s="34">
        <f>AVERAGE(B28:B31)</f>
        <v>-320.132925</v>
      </c>
      <c r="I10" s="33">
        <v>422.5</v>
      </c>
      <c r="J10" s="41" t="s">
        <v>25</v>
      </c>
      <c r="K10" s="3">
        <v>843.5</v>
      </c>
      <c r="L10" s="18">
        <f t="shared" si="1"/>
        <v>-562.33333333333326</v>
      </c>
      <c r="M10" s="13">
        <f t="shared" si="2"/>
        <v>423.65286374999999</v>
      </c>
      <c r="N10" s="13">
        <f t="shared" si="3"/>
        <v>1.1528637499999945</v>
      </c>
      <c r="O10" s="19">
        <f>-1.116*H10+67.2</f>
        <v>424.46834430000001</v>
      </c>
      <c r="P10" s="13">
        <f t="shared" si="5"/>
        <v>1.9683443000000125</v>
      </c>
      <c r="Q10" s="18">
        <f>-0.9177*G10</f>
        <v>-556.82265782499996</v>
      </c>
      <c r="R10" s="18">
        <f t="shared" si="7"/>
        <v>5.5106755083332928</v>
      </c>
      <c r="X10" s="6" t="s">
        <v>3</v>
      </c>
      <c r="Y10" s="20" t="s">
        <v>26</v>
      </c>
    </row>
    <row r="11" spans="1:26">
      <c r="A11" s="2" t="s">
        <v>27</v>
      </c>
      <c r="B11" s="10">
        <v>21.901</v>
      </c>
      <c r="C11" s="10">
        <v>390.88780000000003</v>
      </c>
      <c r="D11" s="7">
        <v>0.20630000000000001</v>
      </c>
      <c r="E11" s="11"/>
      <c r="F11" s="12">
        <f>AVERAGE(C44:C47)</f>
        <v>917.64657499999998</v>
      </c>
      <c r="G11" s="34">
        <f t="shared" si="0"/>
        <v>611.76438333333329</v>
      </c>
      <c r="H11" s="34">
        <f>AVERAGE(B44:B47)</f>
        <v>-320.46747500000004</v>
      </c>
      <c r="I11" s="36">
        <v>424.2</v>
      </c>
      <c r="J11" s="41" t="s">
        <v>28</v>
      </c>
      <c r="K11" s="3">
        <v>831.1</v>
      </c>
      <c r="L11" s="18">
        <f t="shared" si="1"/>
        <v>-554.06666666666661</v>
      </c>
      <c r="M11" s="13">
        <f t="shared" si="2"/>
        <v>424.03759625000004</v>
      </c>
      <c r="N11" s="13">
        <f t="shared" si="3"/>
        <v>0.16240374999995311</v>
      </c>
      <c r="O11" s="19">
        <f t="shared" ref="O11:O15" si="8">-1.116*H11+67.2</f>
        <v>424.84170210000008</v>
      </c>
      <c r="P11" s="13">
        <f t="shared" si="5"/>
        <v>0.64170210000008865</v>
      </c>
      <c r="Q11" s="18">
        <f t="shared" ref="Q11:Q15" si="9">-0.9177*G11</f>
        <v>-561.41617458499991</v>
      </c>
      <c r="R11" s="18">
        <f t="shared" si="7"/>
        <v>7.3495079183333019</v>
      </c>
      <c r="X11" s="19">
        <f>AVERAGE(H4:H9)</f>
        <v>34.70186666666666</v>
      </c>
      <c r="Y11" s="19">
        <f>AVERAGE(I4:I9)</f>
        <v>15.35</v>
      </c>
      <c r="Z11" s="21" t="s">
        <v>6</v>
      </c>
    </row>
    <row r="12" spans="1:26">
      <c r="A12" s="2" t="s">
        <v>22</v>
      </c>
      <c r="B12" s="10">
        <v>-322.47890000000001</v>
      </c>
      <c r="C12" s="10">
        <v>919.93129999999996</v>
      </c>
      <c r="D12" s="7">
        <v>0.43</v>
      </c>
      <c r="E12" s="11">
        <f>AVERAGE(B12:B15)</f>
        <v>-322.48817500000001</v>
      </c>
      <c r="F12" s="12">
        <f>AVERAGE(C12:C15)</f>
        <v>919.96354999999994</v>
      </c>
      <c r="G12" s="34">
        <f t="shared" si="0"/>
        <v>613.30903333333322</v>
      </c>
      <c r="H12" s="34">
        <f>AVERAGE(B12:B15)</f>
        <v>-322.48817500000001</v>
      </c>
      <c r="I12" s="36">
        <v>426.5</v>
      </c>
      <c r="J12" s="41" t="s">
        <v>21</v>
      </c>
      <c r="K12" s="3">
        <v>818.8</v>
      </c>
      <c r="L12" s="18">
        <f t="shared" si="1"/>
        <v>-545.86666666666656</v>
      </c>
      <c r="M12" s="13">
        <f t="shared" si="2"/>
        <v>426.36140124999997</v>
      </c>
      <c r="N12" s="13">
        <f t="shared" si="3"/>
        <v>0.1385987500000283</v>
      </c>
      <c r="O12" s="19">
        <f t="shared" si="8"/>
        <v>427.09680330000003</v>
      </c>
      <c r="P12" s="13">
        <f t="shared" si="5"/>
        <v>0.59680330000003323</v>
      </c>
      <c r="Q12" s="18">
        <f t="shared" si="9"/>
        <v>-562.83369988999982</v>
      </c>
      <c r="R12" s="18">
        <f t="shared" si="7"/>
        <v>16.96703322333326</v>
      </c>
      <c r="X12" s="19">
        <f>AVERAGE(H10:H15)</f>
        <v>-336.44921666666664</v>
      </c>
      <c r="Y12" s="19">
        <f>AVERAGE(I10:I15)</f>
        <v>442.58333333333331</v>
      </c>
      <c r="Z12" s="22" t="s">
        <v>29</v>
      </c>
    </row>
    <row r="13" spans="1:26">
      <c r="A13" s="2" t="s">
        <v>30</v>
      </c>
      <c r="B13" s="10">
        <v>-322.49709999999999</v>
      </c>
      <c r="C13" s="10">
        <v>919.98450000000003</v>
      </c>
      <c r="D13" s="7">
        <v>0.42980000000000002</v>
      </c>
      <c r="E13" s="11"/>
      <c r="F13" s="12">
        <f>AVERAGE(C40:C43)</f>
        <v>958.48402499999997</v>
      </c>
      <c r="G13" s="34">
        <f t="shared" si="0"/>
        <v>638.98934999999994</v>
      </c>
      <c r="H13" s="34">
        <f>AVERAGE(B40:B43)</f>
        <v>-341.31014999999996</v>
      </c>
      <c r="I13" s="33">
        <v>447.7</v>
      </c>
      <c r="J13" s="41" t="s">
        <v>30</v>
      </c>
      <c r="K13" s="3">
        <v>891.8</v>
      </c>
      <c r="L13" s="18">
        <f t="shared" si="1"/>
        <v>-594.5333333333333</v>
      </c>
      <c r="M13" s="13">
        <f t="shared" si="2"/>
        <v>448.00667249999992</v>
      </c>
      <c r="N13" s="13">
        <f t="shared" si="3"/>
        <v>0.30667249999993373</v>
      </c>
      <c r="O13" s="19">
        <f t="shared" si="8"/>
        <v>448.10212739999997</v>
      </c>
      <c r="P13" s="13">
        <f t="shared" si="5"/>
        <v>0.40212739999998348</v>
      </c>
      <c r="Q13" s="18">
        <f t="shared" si="9"/>
        <v>-586.40052649499989</v>
      </c>
      <c r="R13" s="18">
        <f t="shared" si="7"/>
        <v>8.1328068383334085</v>
      </c>
      <c r="X13" s="23">
        <f>X12-X11</f>
        <v>-371.1510833333333</v>
      </c>
      <c r="Y13" s="23">
        <f>Y12-Y11</f>
        <v>427.23333333333329</v>
      </c>
    </row>
    <row r="14" spans="1:26">
      <c r="A14" s="2" t="s">
        <v>28</v>
      </c>
      <c r="B14" s="10">
        <v>-322.50670000000002</v>
      </c>
      <c r="C14" s="10">
        <v>919.98500000000001</v>
      </c>
      <c r="D14" s="7">
        <v>0.4299</v>
      </c>
      <c r="E14" s="11"/>
      <c r="F14" s="12">
        <f>AVERAGE(C32:C35)</f>
        <v>949.76480000000004</v>
      </c>
      <c r="G14" s="34">
        <f t="shared" si="0"/>
        <v>633.17653333333328</v>
      </c>
      <c r="H14" s="34">
        <f>AVERAGE(B32:B35)</f>
        <v>-342.79942499999999</v>
      </c>
      <c r="I14" s="33">
        <v>455.2</v>
      </c>
      <c r="J14" s="41" t="s">
        <v>27</v>
      </c>
      <c r="K14" s="3">
        <v>879.7</v>
      </c>
      <c r="L14" s="18">
        <f t="shared" si="1"/>
        <v>-586.4666666666667</v>
      </c>
      <c r="M14" s="13">
        <f t="shared" si="2"/>
        <v>449.71933874999996</v>
      </c>
      <c r="N14" s="13">
        <f t="shared" si="3"/>
        <v>5.4806612500000256</v>
      </c>
      <c r="O14" s="19">
        <f t="shared" si="8"/>
        <v>449.76415830000002</v>
      </c>
      <c r="P14" s="13">
        <f t="shared" si="5"/>
        <v>5.435841699999969</v>
      </c>
      <c r="Q14" s="18">
        <f t="shared" si="9"/>
        <v>-581.06610463999993</v>
      </c>
      <c r="R14" s="18">
        <f t="shared" si="7"/>
        <v>5.400562026666762</v>
      </c>
      <c r="Y14" s="24">
        <f>Y13/X13</f>
        <v>-1.1511035600282276</v>
      </c>
    </row>
    <row r="15" spans="1:26">
      <c r="A15" s="2" t="s">
        <v>19</v>
      </c>
      <c r="B15" s="10">
        <v>-322.47000000000003</v>
      </c>
      <c r="C15" s="10">
        <v>919.95339999999999</v>
      </c>
      <c r="D15" s="7">
        <v>0.42949999999999999</v>
      </c>
      <c r="E15" s="11"/>
      <c r="F15" s="12">
        <f>AVERAGE(C16:C19)</f>
        <v>991.28234999999995</v>
      </c>
      <c r="G15" s="34">
        <f t="shared" si="0"/>
        <v>660.85489999999993</v>
      </c>
      <c r="H15" s="34">
        <f>AVERAGE(B16:B19)</f>
        <v>-371.49715000000003</v>
      </c>
      <c r="I15" s="33">
        <v>479.4</v>
      </c>
      <c r="J15" s="38" t="s">
        <v>23</v>
      </c>
      <c r="K15" s="3">
        <v>916.6</v>
      </c>
      <c r="L15" s="18">
        <f t="shared" si="1"/>
        <v>-611.06666666666661</v>
      </c>
      <c r="M15" s="13">
        <f t="shared" si="2"/>
        <v>482.7217225</v>
      </c>
      <c r="N15" s="13">
        <f t="shared" si="3"/>
        <v>3.3217225000000212</v>
      </c>
      <c r="O15" s="19">
        <f t="shared" si="8"/>
        <v>481.79081940000009</v>
      </c>
      <c r="P15" s="13">
        <f t="shared" si="5"/>
        <v>2.3908194000001117</v>
      </c>
      <c r="Q15" s="18">
        <f t="shared" si="9"/>
        <v>-606.4665417299999</v>
      </c>
      <c r="R15" s="18">
        <f t="shared" si="7"/>
        <v>4.6001249366667025</v>
      </c>
    </row>
    <row r="16" spans="1:26">
      <c r="A16" s="2" t="s">
        <v>31</v>
      </c>
      <c r="B16" s="10">
        <v>-371.6662</v>
      </c>
      <c r="C16" s="10">
        <v>991.51829999999995</v>
      </c>
      <c r="D16" s="7">
        <v>0.41660000000000003</v>
      </c>
      <c r="E16" s="11">
        <f>AVERAGE(B16:B19)</f>
        <v>-371.49715000000003</v>
      </c>
      <c r="F16" s="11"/>
      <c r="G16" s="11"/>
      <c r="J16" s="39" t="s">
        <v>29</v>
      </c>
      <c r="K16" s="22"/>
      <c r="L16" s="22"/>
      <c r="N16" s="25">
        <f>AVERAGE(N4:N15)</f>
        <v>3.3801274999999964</v>
      </c>
      <c r="P16" s="25">
        <f>AVERAGE(P4:P15)</f>
        <v>1.1528760583333517</v>
      </c>
      <c r="R16" s="25">
        <f>AVERAGE(R4:R15)</f>
        <v>6.3507112879166669</v>
      </c>
    </row>
    <row r="17" spans="1:18">
      <c r="A17" s="2" t="s">
        <v>32</v>
      </c>
      <c r="B17" s="10">
        <v>-371.40390000000002</v>
      </c>
      <c r="C17" s="10">
        <v>991.11710000000005</v>
      </c>
      <c r="D17" s="7">
        <v>0.41670000000000001</v>
      </c>
      <c r="E17" s="11"/>
      <c r="F17" s="11"/>
      <c r="G17" s="11"/>
      <c r="N17" s="25">
        <f>AVERAGE(N4:N9)</f>
        <v>4.9997679166666664</v>
      </c>
      <c r="P17" s="25">
        <f>AVERAGE(P4:P9)</f>
        <v>0.39981241666667033</v>
      </c>
      <c r="R17" s="25">
        <f>AVERAGE(R4:R9)</f>
        <v>4.7079708338888793</v>
      </c>
    </row>
    <row r="18" spans="1:18">
      <c r="A18" s="2" t="s">
        <v>33</v>
      </c>
      <c r="B18" s="10">
        <v>-371.60829999999999</v>
      </c>
      <c r="C18" s="10">
        <v>991.43790000000001</v>
      </c>
      <c r="D18" s="7">
        <v>0.41670000000000001</v>
      </c>
      <c r="E18" s="11"/>
      <c r="F18" s="11"/>
      <c r="G18" s="11"/>
      <c r="N18" s="25">
        <f>AVERAGE(N10:N15)</f>
        <v>1.7604870833333262</v>
      </c>
      <c r="P18" s="25">
        <f>AVERAGE(P10:P15)</f>
        <v>1.9059397000000331</v>
      </c>
      <c r="R18" s="25">
        <f>AVERAGE(R10:R15)</f>
        <v>7.9934517419444546</v>
      </c>
    </row>
    <row r="19" spans="1:18">
      <c r="A19" s="2" t="s">
        <v>34</v>
      </c>
      <c r="B19" s="10">
        <v>-371.31020000000001</v>
      </c>
      <c r="C19" s="10">
        <v>991.05610000000001</v>
      </c>
      <c r="D19" s="7">
        <v>0.41639999999999999</v>
      </c>
      <c r="E19" s="11"/>
      <c r="F19" s="11"/>
      <c r="G19" s="11"/>
    </row>
    <row r="20" spans="1:18">
      <c r="A20" s="2" t="s">
        <v>35</v>
      </c>
      <c r="B20" s="10">
        <v>55.162999999999997</v>
      </c>
      <c r="C20" s="10">
        <v>305.97359999999998</v>
      </c>
      <c r="D20" s="7">
        <v>0.93220000000000003</v>
      </c>
      <c r="E20" s="11">
        <f>AVERAGE(B20:B23)</f>
        <v>55.197774999999993</v>
      </c>
      <c r="F20" s="11"/>
      <c r="G20" s="11"/>
    </row>
    <row r="21" spans="1:18">
      <c r="A21" s="2" t="s">
        <v>36</v>
      </c>
      <c r="B21" s="10">
        <v>55.223399999999998</v>
      </c>
      <c r="C21" s="10">
        <v>305.99290000000002</v>
      </c>
      <c r="D21" s="7">
        <v>0.92849999999999999</v>
      </c>
      <c r="E21" s="11"/>
      <c r="F21" s="11"/>
      <c r="G21" s="11"/>
      <c r="I21" s="26"/>
      <c r="J21" s="27"/>
      <c r="K21" s="27"/>
      <c r="L21" s="27"/>
    </row>
    <row r="22" spans="1:18">
      <c r="A22" s="2" t="s">
        <v>37</v>
      </c>
      <c r="B22" s="10">
        <v>55.1663</v>
      </c>
      <c r="C22" s="10">
        <v>305.90289999999999</v>
      </c>
      <c r="D22" s="7">
        <v>0.93220000000000003</v>
      </c>
      <c r="E22" s="11"/>
      <c r="F22" s="11"/>
      <c r="G22" s="11"/>
      <c r="I22" s="26"/>
      <c r="J22" s="28"/>
      <c r="K22" s="28"/>
      <c r="L22" s="28"/>
    </row>
    <row r="23" spans="1:18">
      <c r="A23" s="2" t="s">
        <v>38</v>
      </c>
      <c r="B23" s="10">
        <v>55.238399999999999</v>
      </c>
      <c r="C23" s="10">
        <v>305.97370000000001</v>
      </c>
      <c r="D23" s="7">
        <v>0.92900000000000005</v>
      </c>
      <c r="E23" s="11"/>
      <c r="F23" s="11"/>
      <c r="G23" s="11"/>
      <c r="I23" s="26"/>
      <c r="J23" s="29"/>
      <c r="K23" s="29"/>
      <c r="L23" s="29"/>
    </row>
    <row r="24" spans="1:18">
      <c r="A24" s="2" t="s">
        <v>39</v>
      </c>
      <c r="B24" s="10">
        <v>17.7852</v>
      </c>
      <c r="C24" s="10">
        <v>396.33780000000002</v>
      </c>
      <c r="D24" s="7">
        <v>0.1991</v>
      </c>
      <c r="E24" s="11">
        <f>AVERAGE(B24:B27)</f>
        <v>17.810575</v>
      </c>
      <c r="F24" s="11"/>
      <c r="G24" s="11"/>
      <c r="I24" s="26"/>
      <c r="J24" s="29"/>
      <c r="K24" s="29"/>
      <c r="L24" s="29"/>
    </row>
    <row r="25" spans="1:18">
      <c r="A25" s="2" t="s">
        <v>40</v>
      </c>
      <c r="B25" s="10">
        <v>17.814800000000002</v>
      </c>
      <c r="C25" s="10">
        <v>396.34160000000003</v>
      </c>
      <c r="D25" s="7">
        <v>0.1996</v>
      </c>
      <c r="E25" s="11"/>
      <c r="F25" s="11"/>
      <c r="G25" s="11"/>
      <c r="I25" s="26"/>
      <c r="J25" s="30"/>
      <c r="K25" s="29"/>
      <c r="L25" s="29"/>
    </row>
    <row r="26" spans="1:18">
      <c r="A26" s="2" t="s">
        <v>41</v>
      </c>
      <c r="B26" s="10">
        <v>17.8032</v>
      </c>
      <c r="C26" s="10">
        <v>396.31139999999999</v>
      </c>
      <c r="D26" s="7">
        <v>0.19869999999999999</v>
      </c>
      <c r="E26" s="11"/>
      <c r="F26" s="11"/>
      <c r="G26" s="11"/>
      <c r="I26" s="26"/>
      <c r="J26" s="29"/>
      <c r="K26" s="29"/>
      <c r="L26" s="29"/>
    </row>
    <row r="27" spans="1:18">
      <c r="A27" s="2" t="s">
        <v>42</v>
      </c>
      <c r="B27" s="10">
        <v>17.839099999999998</v>
      </c>
      <c r="C27" s="10">
        <v>396.30790000000002</v>
      </c>
      <c r="D27" s="7">
        <v>0.2</v>
      </c>
      <c r="E27" s="11"/>
      <c r="F27" s="11"/>
      <c r="G27" s="11"/>
      <c r="I27" s="26"/>
      <c r="J27" s="30"/>
      <c r="K27" s="29"/>
      <c r="L27" s="29"/>
    </row>
    <row r="28" spans="1:18">
      <c r="A28" s="2" t="s">
        <v>43</v>
      </c>
      <c r="B28" s="10">
        <v>-320.15129999999999</v>
      </c>
      <c r="C28" s="10">
        <v>910.15589999999997</v>
      </c>
      <c r="D28" s="7">
        <v>0.43980000000000002</v>
      </c>
      <c r="E28" s="11">
        <f>AVERAGE(B28:B31)</f>
        <v>-320.132925</v>
      </c>
      <c r="F28" s="11"/>
      <c r="G28" s="11"/>
      <c r="I28" s="26"/>
      <c r="J28" s="30"/>
      <c r="K28" s="29"/>
      <c r="L28" s="29"/>
    </row>
    <row r="29" spans="1:18">
      <c r="A29" s="2" t="s">
        <v>44</v>
      </c>
      <c r="B29" s="10">
        <v>-320.15960000000001</v>
      </c>
      <c r="C29" s="10">
        <v>910.20600000000002</v>
      </c>
      <c r="D29" s="7">
        <v>0.43980000000000002</v>
      </c>
      <c r="E29" s="11"/>
      <c r="F29" s="11"/>
      <c r="G29" s="11"/>
      <c r="I29" s="26"/>
      <c r="J29" s="30"/>
      <c r="K29" s="29"/>
      <c r="L29" s="29"/>
    </row>
    <row r="30" spans="1:18">
      <c r="A30" s="2" t="s">
        <v>45</v>
      </c>
      <c r="B30" s="10">
        <v>-320.00069999999999</v>
      </c>
      <c r="C30" s="10">
        <v>909.95519999999999</v>
      </c>
      <c r="D30" s="7">
        <v>0.44009999999999999</v>
      </c>
      <c r="E30" s="11"/>
      <c r="F30" s="11"/>
      <c r="G30" s="11"/>
      <c r="I30" s="26"/>
      <c r="J30" s="30"/>
      <c r="K30" s="29"/>
      <c r="L30" s="29"/>
    </row>
    <row r="31" spans="1:18">
      <c r="A31" s="2" t="s">
        <v>46</v>
      </c>
      <c r="B31" s="10">
        <v>-320.2201</v>
      </c>
      <c r="C31" s="10">
        <v>910.2364</v>
      </c>
      <c r="D31" s="7">
        <v>0.43990000000000001</v>
      </c>
      <c r="E31" s="11"/>
      <c r="F31" s="11"/>
      <c r="G31" s="11"/>
      <c r="I31" s="26"/>
      <c r="J31" s="30"/>
      <c r="K31" s="29"/>
      <c r="L31" s="29"/>
    </row>
    <row r="32" spans="1:18">
      <c r="A32" s="2" t="s">
        <v>47</v>
      </c>
      <c r="B32" s="10">
        <v>-342.75209999999998</v>
      </c>
      <c r="C32" s="10">
        <v>949.78679999999997</v>
      </c>
      <c r="D32" s="7">
        <v>0.39439999999999997</v>
      </c>
      <c r="E32" s="11">
        <f>AVERAGE(B32:B35)</f>
        <v>-342.79942499999999</v>
      </c>
      <c r="F32" s="11"/>
      <c r="G32" s="11"/>
      <c r="I32" s="26"/>
      <c r="J32" s="30"/>
      <c r="K32" s="29"/>
      <c r="L32" s="29"/>
    </row>
    <row r="33" spans="1:12">
      <c r="A33" s="2" t="s">
        <v>48</v>
      </c>
      <c r="B33" s="10">
        <v>-342.80399999999997</v>
      </c>
      <c r="C33" s="10">
        <v>949.73260000000005</v>
      </c>
      <c r="D33" s="7">
        <v>0.39400000000000002</v>
      </c>
      <c r="E33" s="11"/>
      <c r="F33" s="11"/>
      <c r="G33" s="11"/>
      <c r="I33" s="26"/>
      <c r="J33" s="30"/>
      <c r="K33" s="29"/>
      <c r="L33" s="29"/>
    </row>
    <row r="34" spans="1:12">
      <c r="A34" s="2" t="s">
        <v>49</v>
      </c>
      <c r="B34" s="10">
        <v>-342.72919999999999</v>
      </c>
      <c r="C34" s="10">
        <v>949.74890000000005</v>
      </c>
      <c r="D34" s="7">
        <v>0.39419999999999999</v>
      </c>
      <c r="E34" s="11"/>
      <c r="F34" s="11"/>
      <c r="G34" s="11"/>
      <c r="I34" s="26"/>
      <c r="J34" s="30"/>
      <c r="K34" s="29"/>
      <c r="L34" s="29"/>
    </row>
    <row r="35" spans="1:12">
      <c r="A35" s="2" t="s">
        <v>50</v>
      </c>
      <c r="B35" s="10">
        <v>-342.91239999999999</v>
      </c>
      <c r="C35" s="10">
        <v>949.79089999999997</v>
      </c>
      <c r="D35" s="7">
        <v>0.39410000000000001</v>
      </c>
      <c r="E35" s="11"/>
      <c r="F35" s="11"/>
      <c r="G35" s="11"/>
      <c r="I35" s="26"/>
      <c r="J35" s="27"/>
      <c r="K35" s="27"/>
      <c r="L35" s="27"/>
    </row>
    <row r="36" spans="1:12">
      <c r="A36" s="2" t="s">
        <v>51</v>
      </c>
      <c r="B36" s="10">
        <v>43.650300000000001</v>
      </c>
      <c r="C36" s="10">
        <v>320.63240000000002</v>
      </c>
      <c r="D36" s="7">
        <v>0.89359999999999995</v>
      </c>
      <c r="E36" s="11">
        <f>AVERAGE(B36:B39)</f>
        <v>43.660299999999999</v>
      </c>
      <c r="F36" s="11"/>
      <c r="G36" s="11"/>
      <c r="I36" s="26"/>
      <c r="J36" s="27"/>
      <c r="K36" s="27"/>
      <c r="L36" s="27"/>
    </row>
    <row r="37" spans="1:12">
      <c r="A37" s="2" t="s">
        <v>52</v>
      </c>
      <c r="B37" s="10">
        <v>43.669600000000003</v>
      </c>
      <c r="C37" s="10">
        <v>320.64049999999997</v>
      </c>
      <c r="D37" s="7">
        <v>0.89239999999999997</v>
      </c>
      <c r="E37" s="11"/>
      <c r="F37" s="11"/>
      <c r="G37" s="11"/>
    </row>
    <row r="38" spans="1:12">
      <c r="A38" s="2" t="s">
        <v>53</v>
      </c>
      <c r="B38" s="10">
        <v>43.652000000000001</v>
      </c>
      <c r="C38" s="10">
        <v>320.66550000000001</v>
      </c>
      <c r="D38" s="7">
        <v>0.89329999999999998</v>
      </c>
      <c r="E38" s="11"/>
      <c r="F38" s="11"/>
      <c r="G38" s="11"/>
    </row>
    <row r="39" spans="1:12">
      <c r="A39" s="2" t="s">
        <v>54</v>
      </c>
      <c r="B39" s="10">
        <v>43.6693</v>
      </c>
      <c r="C39" s="10">
        <v>320.66239999999999</v>
      </c>
      <c r="D39" s="7">
        <v>0.89200000000000002</v>
      </c>
      <c r="E39" s="11"/>
      <c r="F39" s="11"/>
      <c r="G39" s="11"/>
    </row>
    <row r="40" spans="1:12">
      <c r="A40" s="2" t="s">
        <v>55</v>
      </c>
      <c r="B40" s="10">
        <v>-341.33420000000001</v>
      </c>
      <c r="C40" s="10">
        <v>958.51440000000002</v>
      </c>
      <c r="D40" s="7">
        <v>0.38529999999999998</v>
      </c>
      <c r="E40" s="11">
        <f>AVERAGE(B40:B43)</f>
        <v>-341.31014999999996</v>
      </c>
      <c r="F40" s="11"/>
      <c r="G40" s="11"/>
    </row>
    <row r="41" spans="1:12">
      <c r="A41" s="2" t="s">
        <v>56</v>
      </c>
      <c r="B41" s="10">
        <v>-341.3227</v>
      </c>
      <c r="C41" s="10">
        <v>958.48080000000004</v>
      </c>
      <c r="D41" s="7">
        <v>0.38569999999999999</v>
      </c>
      <c r="E41" s="11"/>
      <c r="F41" s="11"/>
      <c r="G41" s="11"/>
    </row>
    <row r="42" spans="1:12">
      <c r="A42" s="2" t="s">
        <v>57</v>
      </c>
      <c r="B42" s="10">
        <v>-341.26639999999998</v>
      </c>
      <c r="C42" s="10">
        <v>958.41759999999999</v>
      </c>
      <c r="D42" s="7">
        <v>0.38519999999999999</v>
      </c>
      <c r="E42" s="11"/>
      <c r="F42" s="11"/>
      <c r="G42" s="11"/>
    </row>
    <row r="43" spans="1:12">
      <c r="A43" s="2" t="s">
        <v>58</v>
      </c>
      <c r="B43" s="10">
        <v>-341.31729999999999</v>
      </c>
      <c r="C43" s="10">
        <v>958.52329999999995</v>
      </c>
      <c r="D43" s="7">
        <v>0.38550000000000001</v>
      </c>
      <c r="E43" s="11"/>
      <c r="F43" s="11"/>
      <c r="G43" s="11"/>
    </row>
    <row r="44" spans="1:12">
      <c r="A44" s="2" t="s">
        <v>59</v>
      </c>
      <c r="B44" s="10">
        <v>-320.3023</v>
      </c>
      <c r="C44" s="10">
        <v>917.54600000000005</v>
      </c>
      <c r="D44" s="7">
        <v>0.45019999999999999</v>
      </c>
      <c r="E44" s="11">
        <f>AVERAGE(B44:B47)</f>
        <v>-320.46747500000004</v>
      </c>
      <c r="F44" s="11"/>
      <c r="G44" s="11"/>
    </row>
    <row r="45" spans="1:12">
      <c r="A45" s="2" t="s">
        <v>60</v>
      </c>
      <c r="B45" s="10">
        <v>-320.54820000000001</v>
      </c>
      <c r="C45" s="10">
        <v>917.67600000000004</v>
      </c>
      <c r="D45" s="7">
        <v>0.45169999999999999</v>
      </c>
      <c r="E45" s="11"/>
      <c r="F45" s="11"/>
      <c r="G45" s="11"/>
    </row>
    <row r="46" spans="1:12">
      <c r="A46" s="2" t="s">
        <v>61</v>
      </c>
      <c r="B46" s="10">
        <v>-320.37720000000002</v>
      </c>
      <c r="C46" s="10">
        <v>917.6146</v>
      </c>
      <c r="D46" s="7">
        <v>0.45040000000000002</v>
      </c>
      <c r="E46" s="11"/>
      <c r="F46" s="11"/>
      <c r="G46" s="11"/>
    </row>
    <row r="47" spans="1:12">
      <c r="A47" s="2" t="s">
        <v>62</v>
      </c>
      <c r="B47" s="10">
        <v>-320.6422</v>
      </c>
      <c r="C47" s="10">
        <v>917.74969999999996</v>
      </c>
      <c r="D47" s="7">
        <v>0.45190000000000002</v>
      </c>
      <c r="E47" s="11"/>
      <c r="F47" s="11"/>
      <c r="G47" s="11"/>
    </row>
    <row r="48" spans="1:12">
      <c r="A48" s="2" t="s">
        <v>63</v>
      </c>
      <c r="B48" s="10">
        <v>51.985500000000002</v>
      </c>
      <c r="C48" s="10">
        <v>316.21570000000003</v>
      </c>
      <c r="D48" s="7">
        <v>0.76949999999999996</v>
      </c>
      <c r="E48" s="11">
        <f>AVERAGE(B48:B51)</f>
        <v>51.986050000000006</v>
      </c>
      <c r="F48" s="11"/>
      <c r="G48" s="11"/>
    </row>
    <row r="49" spans="1:9">
      <c r="A49" s="2" t="s">
        <v>64</v>
      </c>
      <c r="B49" s="10">
        <v>51.981200000000001</v>
      </c>
      <c r="C49" s="10">
        <v>316.16030000000001</v>
      </c>
      <c r="D49" s="7">
        <v>0.76990000000000003</v>
      </c>
      <c r="E49" s="11"/>
      <c r="F49" s="11"/>
      <c r="G49" s="11"/>
    </row>
    <row r="50" spans="1:9">
      <c r="A50" s="2" t="s">
        <v>65</v>
      </c>
      <c r="B50" s="10">
        <v>51.974600000000002</v>
      </c>
      <c r="C50" s="10">
        <v>316.26620000000003</v>
      </c>
      <c r="D50" s="7">
        <v>0.76970000000000005</v>
      </c>
      <c r="E50" s="11"/>
      <c r="F50" s="11"/>
      <c r="G50" s="11"/>
      <c r="H50"/>
      <c r="I50"/>
    </row>
    <row r="51" spans="1:9">
      <c r="A51" s="2" t="s">
        <v>66</v>
      </c>
      <c r="B51" s="10">
        <v>52.002899999999997</v>
      </c>
      <c r="C51" s="10">
        <v>316.12419999999997</v>
      </c>
      <c r="D51" s="7">
        <v>0.77090000000000003</v>
      </c>
      <c r="E51" s="11"/>
      <c r="F51" s="11"/>
      <c r="G51" s="11"/>
      <c r="H51"/>
      <c r="I51"/>
    </row>
    <row r="52" spans="1:9">
      <c r="H52"/>
      <c r="I52"/>
    </row>
    <row r="53" spans="1:9">
      <c r="H53"/>
      <c r="I53"/>
    </row>
    <row r="54" spans="1:9">
      <c r="H54"/>
      <c r="I54"/>
    </row>
    <row r="55" spans="1:9">
      <c r="H55"/>
      <c r="I55"/>
    </row>
    <row r="56" spans="1:9">
      <c r="H56"/>
      <c r="I56"/>
    </row>
    <row r="57" spans="1:9">
      <c r="H57"/>
      <c r="I57"/>
    </row>
    <row r="58" spans="1:9">
      <c r="H58"/>
      <c r="I58"/>
    </row>
    <row r="59" spans="1:9">
      <c r="H59"/>
      <c r="I59"/>
    </row>
    <row r="60" spans="1:9">
      <c r="H60"/>
      <c r="I60"/>
    </row>
    <row r="61" spans="1:9">
      <c r="H61"/>
      <c r="I61"/>
    </row>
    <row r="62" spans="1:9">
      <c r="H62"/>
      <c r="I62"/>
    </row>
    <row r="63" spans="1:9">
      <c r="H63"/>
      <c r="I63"/>
    </row>
    <row r="64" spans="1:9">
      <c r="H64"/>
      <c r="I64"/>
    </row>
    <row r="65" spans="8:9">
      <c r="H65"/>
      <c r="I65"/>
    </row>
    <row r="66" spans="8:9">
      <c r="H66"/>
      <c r="I66"/>
    </row>
    <row r="67" spans="8:9">
      <c r="H67"/>
      <c r="I67"/>
    </row>
    <row r="68" spans="8:9">
      <c r="H68"/>
      <c r="I68"/>
    </row>
    <row r="69" spans="8:9">
      <c r="H69"/>
      <c r="I69"/>
    </row>
    <row r="70" spans="8:9">
      <c r="H70"/>
      <c r="I70"/>
    </row>
    <row r="71" spans="8:9">
      <c r="H71"/>
      <c r="I71"/>
    </row>
    <row r="72" spans="8:9">
      <c r="H72"/>
      <c r="I72"/>
    </row>
    <row r="73" spans="8:9">
      <c r="H73"/>
      <c r="I73"/>
    </row>
    <row r="74" spans="8:9">
      <c r="H74"/>
      <c r="I74"/>
    </row>
    <row r="75" spans="8:9">
      <c r="H75"/>
      <c r="I75"/>
    </row>
    <row r="76" spans="8:9">
      <c r="H76"/>
      <c r="I76"/>
    </row>
    <row r="77" spans="8:9">
      <c r="H77"/>
      <c r="I77"/>
    </row>
    <row r="78" spans="8:9">
      <c r="H78"/>
      <c r="I78"/>
    </row>
    <row r="79" spans="8:9">
      <c r="H79"/>
      <c r="I79"/>
    </row>
    <row r="80" spans="8:9">
      <c r="H80"/>
      <c r="I80"/>
    </row>
    <row r="81" spans="8:9">
      <c r="H81"/>
      <c r="I81"/>
    </row>
    <row r="82" spans="8:9">
      <c r="H82"/>
      <c r="I82"/>
    </row>
    <row r="83" spans="8:9">
      <c r="H83"/>
      <c r="I83"/>
    </row>
    <row r="84" spans="8:9">
      <c r="H84"/>
      <c r="I84"/>
    </row>
    <row r="85" spans="8:9">
      <c r="H85"/>
      <c r="I85"/>
    </row>
    <row r="86" spans="8:9">
      <c r="H86"/>
      <c r="I86"/>
    </row>
    <row r="87" spans="8:9">
      <c r="H87"/>
      <c r="I87"/>
    </row>
    <row r="88" spans="8:9">
      <c r="H88"/>
      <c r="I88"/>
    </row>
    <row r="89" spans="8:9">
      <c r="H89"/>
      <c r="I89"/>
    </row>
    <row r="90" spans="8:9">
      <c r="H90"/>
      <c r="I90"/>
    </row>
    <row r="91" spans="8:9">
      <c r="H91"/>
      <c r="I91"/>
    </row>
    <row r="92" spans="8:9">
      <c r="H92"/>
      <c r="I92"/>
    </row>
    <row r="93" spans="8:9">
      <c r="H93"/>
      <c r="I93"/>
    </row>
    <row r="94" spans="8:9">
      <c r="H94"/>
      <c r="I94"/>
    </row>
    <row r="95" spans="8:9">
      <c r="H95"/>
      <c r="I95"/>
    </row>
    <row r="96" spans="8:9">
      <c r="H96"/>
      <c r="I96"/>
    </row>
    <row r="97" spans="8:9">
      <c r="H97"/>
      <c r="I97"/>
    </row>
    <row r="98" spans="8:9">
      <c r="H98"/>
      <c r="I98"/>
    </row>
    <row r="99" spans="8:9">
      <c r="H99"/>
      <c r="I99"/>
    </row>
    <row r="100" spans="8:9">
      <c r="H100"/>
      <c r="I100"/>
    </row>
    <row r="101" spans="8:9">
      <c r="H101"/>
      <c r="I101"/>
    </row>
    <row r="102" spans="8:9">
      <c r="H102"/>
      <c r="I102"/>
    </row>
    <row r="103" spans="8:9">
      <c r="H103"/>
      <c r="I103"/>
    </row>
    <row r="104" spans="8:9">
      <c r="H104"/>
      <c r="I104"/>
    </row>
    <row r="105" spans="8:9">
      <c r="H105"/>
      <c r="I105"/>
    </row>
    <row r="106" spans="8:9">
      <c r="H106"/>
      <c r="I106"/>
    </row>
    <row r="107" spans="8:9">
      <c r="H107"/>
      <c r="I107"/>
    </row>
    <row r="108" spans="8:9">
      <c r="H108"/>
      <c r="I108"/>
    </row>
    <row r="109" spans="8:9">
      <c r="H109"/>
      <c r="I109"/>
    </row>
    <row r="110" spans="8:9">
      <c r="H110"/>
      <c r="I110"/>
    </row>
    <row r="111" spans="8:9">
      <c r="H111"/>
      <c r="I111"/>
    </row>
    <row r="112" spans="8:9">
      <c r="H112"/>
      <c r="I112"/>
    </row>
    <row r="113" spans="8:9">
      <c r="H113"/>
      <c r="I113"/>
    </row>
    <row r="114" spans="8:9">
      <c r="H114"/>
      <c r="I114"/>
    </row>
    <row r="115" spans="8:9">
      <c r="H115"/>
      <c r="I115"/>
    </row>
    <row r="116" spans="8:9">
      <c r="H116"/>
      <c r="I116"/>
    </row>
    <row r="117" spans="8:9">
      <c r="H117"/>
      <c r="I117"/>
    </row>
    <row r="118" spans="8:9">
      <c r="H118"/>
      <c r="I118"/>
    </row>
    <row r="119" spans="8:9">
      <c r="H119"/>
      <c r="I119"/>
    </row>
    <row r="120" spans="8:9">
      <c r="H120"/>
      <c r="I120"/>
    </row>
    <row r="121" spans="8:9">
      <c r="H121"/>
      <c r="I121"/>
    </row>
    <row r="122" spans="8:9">
      <c r="H122"/>
      <c r="I122"/>
    </row>
    <row r="123" spans="8:9">
      <c r="H123"/>
      <c r="I123"/>
    </row>
    <row r="124" spans="8:9">
      <c r="H124"/>
      <c r="I124"/>
    </row>
    <row r="125" spans="8:9">
      <c r="H125"/>
      <c r="I125"/>
    </row>
    <row r="126" spans="8:9">
      <c r="H126"/>
      <c r="I126"/>
    </row>
    <row r="127" spans="8:9">
      <c r="H127"/>
      <c r="I127"/>
    </row>
    <row r="128" spans="8:9">
      <c r="H128"/>
      <c r="I128"/>
    </row>
    <row r="129" spans="8:9">
      <c r="H129"/>
      <c r="I129"/>
    </row>
    <row r="130" spans="8:9">
      <c r="H130"/>
      <c r="I130"/>
    </row>
    <row r="131" spans="8:9">
      <c r="H131"/>
      <c r="I131"/>
    </row>
    <row r="132" spans="8:9">
      <c r="H132"/>
      <c r="I132"/>
    </row>
    <row r="133" spans="8:9">
      <c r="H133"/>
      <c r="I133"/>
    </row>
    <row r="134" spans="8:9">
      <c r="H134"/>
      <c r="I134"/>
    </row>
    <row r="135" spans="8:9">
      <c r="H135"/>
      <c r="I135"/>
    </row>
    <row r="136" spans="8:9">
      <c r="H136"/>
      <c r="I136"/>
    </row>
    <row r="137" spans="8:9">
      <c r="H137"/>
      <c r="I137"/>
    </row>
    <row r="138" spans="8:9">
      <c r="H138"/>
      <c r="I138"/>
    </row>
    <row r="139" spans="8:9">
      <c r="H139"/>
      <c r="I139"/>
    </row>
    <row r="140" spans="8:9">
      <c r="H140"/>
      <c r="I140"/>
    </row>
    <row r="141" spans="8:9">
      <c r="H141"/>
      <c r="I141"/>
    </row>
    <row r="142" spans="8:9">
      <c r="H142"/>
      <c r="I142"/>
    </row>
    <row r="143" spans="8:9">
      <c r="H143"/>
      <c r="I143"/>
    </row>
    <row r="144" spans="8:9">
      <c r="H144"/>
      <c r="I144"/>
    </row>
    <row r="145" spans="8:9">
      <c r="H145"/>
      <c r="I145"/>
    </row>
    <row r="146" spans="8:9">
      <c r="H146"/>
      <c r="I146"/>
    </row>
    <row r="147" spans="8:9">
      <c r="H147"/>
      <c r="I147"/>
    </row>
    <row r="148" spans="8:9">
      <c r="H148"/>
      <c r="I148"/>
    </row>
    <row r="149" spans="8:9">
      <c r="H149"/>
      <c r="I149"/>
    </row>
    <row r="150" spans="8:9">
      <c r="H150"/>
      <c r="I150"/>
    </row>
    <row r="151" spans="8:9">
      <c r="H151"/>
      <c r="I151"/>
    </row>
    <row r="152" spans="8:9">
      <c r="H152"/>
      <c r="I152"/>
    </row>
    <row r="153" spans="8:9">
      <c r="H153"/>
      <c r="I153"/>
    </row>
    <row r="154" spans="8:9">
      <c r="H154"/>
      <c r="I154"/>
    </row>
    <row r="155" spans="8:9">
      <c r="H155"/>
      <c r="I155"/>
    </row>
    <row r="156" spans="8:9">
      <c r="H156"/>
      <c r="I156"/>
    </row>
    <row r="157" spans="8:9">
      <c r="H157"/>
      <c r="I157"/>
    </row>
    <row r="158" spans="8:9">
      <c r="H158"/>
      <c r="I158"/>
    </row>
    <row r="159" spans="8:9">
      <c r="H159"/>
      <c r="I159"/>
    </row>
    <row r="160" spans="8:9">
      <c r="H160"/>
      <c r="I160"/>
    </row>
    <row r="161" spans="8:9">
      <c r="H161"/>
      <c r="I161"/>
    </row>
    <row r="162" spans="8:9">
      <c r="H162"/>
      <c r="I162"/>
    </row>
    <row r="163" spans="8:9">
      <c r="H163"/>
      <c r="I163"/>
    </row>
    <row r="164" spans="8:9">
      <c r="H164"/>
      <c r="I164"/>
    </row>
    <row r="165" spans="8:9">
      <c r="H165"/>
      <c r="I165"/>
    </row>
    <row r="166" spans="8:9">
      <c r="H166"/>
      <c r="I166"/>
    </row>
    <row r="167" spans="8:9">
      <c r="H167"/>
      <c r="I167"/>
    </row>
    <row r="168" spans="8:9">
      <c r="H168"/>
      <c r="I168"/>
    </row>
    <row r="169" spans="8:9">
      <c r="H169"/>
      <c r="I169"/>
    </row>
    <row r="170" spans="8:9">
      <c r="H170"/>
      <c r="I170"/>
    </row>
    <row r="171" spans="8:9">
      <c r="H171"/>
      <c r="I171"/>
    </row>
    <row r="172" spans="8:9">
      <c r="H172"/>
      <c r="I172"/>
    </row>
    <row r="173" spans="8:9">
      <c r="H173"/>
      <c r="I173"/>
    </row>
    <row r="174" spans="8:9">
      <c r="H174"/>
      <c r="I174"/>
    </row>
    <row r="175" spans="8:9">
      <c r="H175"/>
      <c r="I175"/>
    </row>
    <row r="176" spans="8:9">
      <c r="H176"/>
      <c r="I176"/>
    </row>
    <row r="177" spans="8:9">
      <c r="H177"/>
      <c r="I177"/>
    </row>
    <row r="178" spans="8:9">
      <c r="H178"/>
      <c r="I178"/>
    </row>
    <row r="179" spans="8:9">
      <c r="H179"/>
      <c r="I179"/>
    </row>
    <row r="180" spans="8:9">
      <c r="H180"/>
      <c r="I180"/>
    </row>
    <row r="181" spans="8:9">
      <c r="H181"/>
      <c r="I181"/>
    </row>
    <row r="182" spans="8:9">
      <c r="H182"/>
      <c r="I182"/>
    </row>
    <row r="183" spans="8:9">
      <c r="H183"/>
      <c r="I183"/>
    </row>
    <row r="184" spans="8:9">
      <c r="H184"/>
      <c r="I184"/>
    </row>
    <row r="185" spans="8:9">
      <c r="H185"/>
      <c r="I185"/>
    </row>
    <row r="186" spans="8:9">
      <c r="H186"/>
      <c r="I186"/>
    </row>
    <row r="187" spans="8:9">
      <c r="H187"/>
      <c r="I187"/>
    </row>
    <row r="188" spans="8:9">
      <c r="H188"/>
      <c r="I188"/>
    </row>
    <row r="189" spans="8:9">
      <c r="H189"/>
      <c r="I189"/>
    </row>
    <row r="190" spans="8:9">
      <c r="H190"/>
      <c r="I190"/>
    </row>
    <row r="191" spans="8:9">
      <c r="H191"/>
      <c r="I191"/>
    </row>
    <row r="192" spans="8:9">
      <c r="H192"/>
      <c r="I192"/>
    </row>
    <row r="193" spans="8:9">
      <c r="H193"/>
      <c r="I193"/>
    </row>
    <row r="194" spans="8:9">
      <c r="H194"/>
      <c r="I194"/>
    </row>
    <row r="195" spans="8:9">
      <c r="H195"/>
      <c r="I195"/>
    </row>
    <row r="196" spans="8:9">
      <c r="H196"/>
      <c r="I196"/>
    </row>
    <row r="197" spans="8:9">
      <c r="H197"/>
      <c r="I197"/>
    </row>
    <row r="198" spans="8:9">
      <c r="H198"/>
      <c r="I198"/>
    </row>
    <row r="199" spans="8:9">
      <c r="H199"/>
      <c r="I199"/>
    </row>
    <row r="200" spans="8:9">
      <c r="H200"/>
      <c r="I200"/>
    </row>
    <row r="201" spans="8:9">
      <c r="H201"/>
      <c r="I201"/>
    </row>
    <row r="202" spans="8:9">
      <c r="H202"/>
      <c r="I202"/>
    </row>
    <row r="203" spans="8:9">
      <c r="H203"/>
      <c r="I203"/>
    </row>
    <row r="204" spans="8:9">
      <c r="H204"/>
      <c r="I204"/>
    </row>
    <row r="205" spans="8:9">
      <c r="H205"/>
      <c r="I205"/>
    </row>
    <row r="206" spans="8:9">
      <c r="H206"/>
      <c r="I206"/>
    </row>
    <row r="207" spans="8:9">
      <c r="H207"/>
      <c r="I207"/>
    </row>
    <row r="208" spans="8:9">
      <c r="H208"/>
      <c r="I208"/>
    </row>
    <row r="209" spans="8:9">
      <c r="H209"/>
      <c r="I209"/>
    </row>
    <row r="210" spans="8:9">
      <c r="H210"/>
      <c r="I210"/>
    </row>
    <row r="211" spans="8:9">
      <c r="H211"/>
      <c r="I211"/>
    </row>
    <row r="212" spans="8:9">
      <c r="H212"/>
      <c r="I212"/>
    </row>
    <row r="213" spans="8:9">
      <c r="H213"/>
      <c r="I213"/>
    </row>
    <row r="214" spans="8:9">
      <c r="H214"/>
      <c r="I214"/>
    </row>
    <row r="215" spans="8:9">
      <c r="H215"/>
      <c r="I215"/>
    </row>
    <row r="216" spans="8:9">
      <c r="H216"/>
      <c r="I216"/>
    </row>
    <row r="217" spans="8:9">
      <c r="H217"/>
      <c r="I217"/>
    </row>
    <row r="218" spans="8:9">
      <c r="H218"/>
      <c r="I218"/>
    </row>
    <row r="219" spans="8:9">
      <c r="H219"/>
      <c r="I219"/>
    </row>
    <row r="220" spans="8:9">
      <c r="H220"/>
      <c r="I220"/>
    </row>
    <row r="221" spans="8:9">
      <c r="H221"/>
      <c r="I221"/>
    </row>
    <row r="222" spans="8:9">
      <c r="H222"/>
      <c r="I222"/>
    </row>
    <row r="223" spans="8:9">
      <c r="H223"/>
      <c r="I223"/>
    </row>
    <row r="224" spans="8:9">
      <c r="H224"/>
      <c r="I224"/>
    </row>
    <row r="225" spans="8:9">
      <c r="H225"/>
      <c r="I225"/>
    </row>
    <row r="226" spans="8:9">
      <c r="H226"/>
      <c r="I226"/>
    </row>
    <row r="227" spans="8:9">
      <c r="H227"/>
      <c r="I227"/>
    </row>
    <row r="228" spans="8:9">
      <c r="H228"/>
      <c r="I228"/>
    </row>
    <row r="229" spans="8:9">
      <c r="H229"/>
      <c r="I229"/>
    </row>
    <row r="230" spans="8:9">
      <c r="H230"/>
      <c r="I230"/>
    </row>
    <row r="231" spans="8:9">
      <c r="H231"/>
      <c r="I231"/>
    </row>
    <row r="232" spans="8:9">
      <c r="H232"/>
      <c r="I232"/>
    </row>
    <row r="233" spans="8:9">
      <c r="H233"/>
      <c r="I233"/>
    </row>
    <row r="234" spans="8:9">
      <c r="H234"/>
      <c r="I234"/>
    </row>
    <row r="235" spans="8:9">
      <c r="H235"/>
      <c r="I235"/>
    </row>
    <row r="236" spans="8:9">
      <c r="H236"/>
      <c r="I236"/>
    </row>
    <row r="237" spans="8:9">
      <c r="H237"/>
      <c r="I237"/>
    </row>
    <row r="238" spans="8:9">
      <c r="H238"/>
      <c r="I238"/>
    </row>
    <row r="239" spans="8:9">
      <c r="H239"/>
      <c r="I239"/>
    </row>
    <row r="240" spans="8:9">
      <c r="H240"/>
      <c r="I240"/>
    </row>
    <row r="241" spans="8:9">
      <c r="H241"/>
      <c r="I241"/>
    </row>
    <row r="242" spans="8:9">
      <c r="H242"/>
      <c r="I242"/>
    </row>
    <row r="243" spans="8:9">
      <c r="H243"/>
      <c r="I243"/>
    </row>
    <row r="244" spans="8:9">
      <c r="H244"/>
      <c r="I244"/>
    </row>
    <row r="245" spans="8:9">
      <c r="H245"/>
      <c r="I245"/>
    </row>
    <row r="246" spans="8:9">
      <c r="H246"/>
      <c r="I246"/>
    </row>
    <row r="247" spans="8:9">
      <c r="H247"/>
      <c r="I247"/>
    </row>
    <row r="248" spans="8:9">
      <c r="H248"/>
      <c r="I248"/>
    </row>
    <row r="249" spans="8:9">
      <c r="H249"/>
      <c r="I249"/>
    </row>
    <row r="250" spans="8:9">
      <c r="H250"/>
      <c r="I250"/>
    </row>
    <row r="251" spans="8:9">
      <c r="H251"/>
      <c r="I251"/>
    </row>
    <row r="252" spans="8:9">
      <c r="H252"/>
      <c r="I252"/>
    </row>
    <row r="253" spans="8:9">
      <c r="H253"/>
      <c r="I253"/>
    </row>
    <row r="254" spans="8:9">
      <c r="H254"/>
      <c r="I254"/>
    </row>
    <row r="255" spans="8:9">
      <c r="H255"/>
      <c r="I255"/>
    </row>
    <row r="256" spans="8:9">
      <c r="H256"/>
      <c r="I256"/>
    </row>
    <row r="257" spans="8:9">
      <c r="H257"/>
      <c r="I257"/>
    </row>
    <row r="258" spans="8:9">
      <c r="H258"/>
      <c r="I258"/>
    </row>
    <row r="259" spans="8:9">
      <c r="H259"/>
      <c r="I259"/>
    </row>
    <row r="260" spans="8:9">
      <c r="H260"/>
      <c r="I260"/>
    </row>
    <row r="261" spans="8:9">
      <c r="H261"/>
      <c r="I261"/>
    </row>
    <row r="262" spans="8:9">
      <c r="H262"/>
      <c r="I262"/>
    </row>
    <row r="263" spans="8:9">
      <c r="H263"/>
      <c r="I263"/>
    </row>
    <row r="264" spans="8:9">
      <c r="H264"/>
      <c r="I264"/>
    </row>
    <row r="265" spans="8:9">
      <c r="H265"/>
      <c r="I265"/>
    </row>
    <row r="266" spans="8:9">
      <c r="H266"/>
      <c r="I266"/>
    </row>
    <row r="267" spans="8:9">
      <c r="H267"/>
      <c r="I267"/>
    </row>
    <row r="268" spans="8:9">
      <c r="H268"/>
      <c r="I268"/>
    </row>
    <row r="269" spans="8:9">
      <c r="H269"/>
      <c r="I269"/>
    </row>
    <row r="270" spans="8:9">
      <c r="H270"/>
      <c r="I270"/>
    </row>
    <row r="271" spans="8:9">
      <c r="H271"/>
      <c r="I271"/>
    </row>
    <row r="272" spans="8:9">
      <c r="H272"/>
      <c r="I272"/>
    </row>
    <row r="273" spans="8:9">
      <c r="H273"/>
      <c r="I273"/>
    </row>
    <row r="274" spans="8:9">
      <c r="H274"/>
      <c r="I274"/>
    </row>
    <row r="275" spans="8:9">
      <c r="H275"/>
      <c r="I275"/>
    </row>
    <row r="276" spans="8:9">
      <c r="H276"/>
      <c r="I276"/>
    </row>
    <row r="277" spans="8:9">
      <c r="H277"/>
      <c r="I277"/>
    </row>
    <row r="278" spans="8:9">
      <c r="H278"/>
      <c r="I278"/>
    </row>
    <row r="279" spans="8:9">
      <c r="H279"/>
      <c r="I279"/>
    </row>
    <row r="280" spans="8:9">
      <c r="H280"/>
      <c r="I280"/>
    </row>
    <row r="281" spans="8:9">
      <c r="H281"/>
      <c r="I281"/>
    </row>
    <row r="282" spans="8:9">
      <c r="H282"/>
      <c r="I282"/>
    </row>
    <row r="283" spans="8:9">
      <c r="H283"/>
      <c r="I283"/>
    </row>
    <row r="284" spans="8:9">
      <c r="H284"/>
      <c r="I284"/>
    </row>
    <row r="285" spans="8:9">
      <c r="H285"/>
      <c r="I285"/>
    </row>
    <row r="286" spans="8:9">
      <c r="H286"/>
      <c r="I286"/>
    </row>
    <row r="287" spans="8:9">
      <c r="H287"/>
      <c r="I287"/>
    </row>
    <row r="288" spans="8:9">
      <c r="H288"/>
      <c r="I288"/>
    </row>
    <row r="289" spans="8:9">
      <c r="H289"/>
      <c r="I289"/>
    </row>
    <row r="290" spans="8:9">
      <c r="H290"/>
      <c r="I290"/>
    </row>
    <row r="291" spans="8:9">
      <c r="H291"/>
      <c r="I291"/>
    </row>
    <row r="292" spans="8:9">
      <c r="H292"/>
      <c r="I292"/>
    </row>
    <row r="293" spans="8:9">
      <c r="H293"/>
      <c r="I293"/>
    </row>
    <row r="294" spans="8:9">
      <c r="H294"/>
      <c r="I294"/>
    </row>
    <row r="295" spans="8:9">
      <c r="H295"/>
      <c r="I295"/>
    </row>
    <row r="296" spans="8:9">
      <c r="H296"/>
      <c r="I296"/>
    </row>
    <row r="297" spans="8:9">
      <c r="H297"/>
      <c r="I297"/>
    </row>
    <row r="298" spans="8:9">
      <c r="H298"/>
      <c r="I298"/>
    </row>
    <row r="299" spans="8:9">
      <c r="H299"/>
      <c r="I299"/>
    </row>
    <row r="300" spans="8:9">
      <c r="H300"/>
      <c r="I300"/>
    </row>
    <row r="301" spans="8:9">
      <c r="H301"/>
      <c r="I301"/>
    </row>
    <row r="302" spans="8:9">
      <c r="H302"/>
      <c r="I302"/>
    </row>
    <row r="303" spans="8:9">
      <c r="H303"/>
      <c r="I303"/>
    </row>
    <row r="304" spans="8:9">
      <c r="H304"/>
      <c r="I304"/>
    </row>
    <row r="305" spans="8:9">
      <c r="H305"/>
      <c r="I305"/>
    </row>
    <row r="306" spans="8:9">
      <c r="H306"/>
      <c r="I306"/>
    </row>
    <row r="307" spans="8:9">
      <c r="H307"/>
      <c r="I307"/>
    </row>
    <row r="308" spans="8:9">
      <c r="H308"/>
      <c r="I308"/>
    </row>
    <row r="309" spans="8:9">
      <c r="H309"/>
      <c r="I309"/>
    </row>
    <row r="310" spans="8:9">
      <c r="H310"/>
      <c r="I310"/>
    </row>
    <row r="311" spans="8:9">
      <c r="H311"/>
      <c r="I311"/>
    </row>
    <row r="312" spans="8:9">
      <c r="H312"/>
      <c r="I312"/>
    </row>
    <row r="313" spans="8:9">
      <c r="H313"/>
      <c r="I313"/>
    </row>
    <row r="314" spans="8:9">
      <c r="H314"/>
      <c r="I314"/>
    </row>
    <row r="315" spans="8:9">
      <c r="H315"/>
      <c r="I315"/>
    </row>
    <row r="316" spans="8:9">
      <c r="H316"/>
      <c r="I316"/>
    </row>
    <row r="317" spans="8:9">
      <c r="H317"/>
      <c r="I317"/>
    </row>
    <row r="318" spans="8:9">
      <c r="H318"/>
      <c r="I318"/>
    </row>
    <row r="319" spans="8:9">
      <c r="H319"/>
      <c r="I319"/>
    </row>
    <row r="320" spans="8:9">
      <c r="H320"/>
      <c r="I320"/>
    </row>
    <row r="321" spans="8:9">
      <c r="H321"/>
      <c r="I321"/>
    </row>
    <row r="322" spans="8:9">
      <c r="H322"/>
      <c r="I322"/>
    </row>
    <row r="323" spans="8:9">
      <c r="H323"/>
      <c r="I32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VASP PBE+DFTD3 APO</vt:lpstr>
      <vt:lpstr>'VASP PBE+DFTD3 APO'!TiF4_163_vasp_19_relcw_1719377.gipaw</vt:lpstr>
    </vt:vector>
  </TitlesOfParts>
  <Company>Le Mans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Legein</dc:creator>
  <cp:lastModifiedBy>Christophe Legein</cp:lastModifiedBy>
  <dcterms:created xsi:type="dcterms:W3CDTF">2024-06-28T12:58:15Z</dcterms:created>
  <dcterms:modified xsi:type="dcterms:W3CDTF">2024-06-28T13:04:21Z</dcterms:modified>
</cp:coreProperties>
</file>