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Boot Camp\Analysis Projects\Crowdfunding Analysis\"/>
    </mc:Choice>
  </mc:AlternateContent>
  <xr:revisionPtr revIDLastSave="0" documentId="13_ncr:1_{791DE08F-4482-4C76-95D9-32F7D3CA5528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Chart1" sheetId="10" r:id="rId1"/>
    <sheet name="Kickstarter" sheetId="1" r:id="rId2"/>
    <sheet name="Category Statistics" sheetId="3" r:id="rId3"/>
    <sheet name="Subcategory Statistics" sheetId="4" r:id="rId4"/>
    <sheet name="Outcomes Based on Launch Date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7" hidden="1">'Failed US Kickstarters'!$A$1:$T$251</definedName>
    <definedName name="_xlnm._FilterDatabase" localSheetId="1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7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B9" i="9"/>
  <c r="C14" i="9"/>
  <c r="C6" i="9"/>
  <c r="C5" i="9"/>
  <c r="C4" i="9"/>
  <c r="C3" i="9"/>
  <c r="B7" i="9"/>
  <c r="B6" i="9"/>
  <c r="B5" i="9"/>
  <c r="B4" i="9"/>
  <c r="C10" i="9"/>
  <c r="C9" i="9"/>
  <c r="B10" i="9"/>
  <c r="B3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6"/>
  <c r="F4" i="6"/>
  <c r="F5" i="6"/>
  <c r="F6" i="6"/>
  <c r="F2" i="6"/>
  <c r="C2" i="6"/>
  <c r="D3" i="6"/>
  <c r="D4" i="6"/>
  <c r="D5" i="6"/>
  <c r="D6" i="6"/>
  <c r="D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9" l="1"/>
  <c r="C7" i="9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<sst xmlns="http://schemas.openxmlformats.org/spreadsheetml/2006/main" count="38341" uniqueCount="8399">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</sst>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12"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0-4173-9D7A-CFCD26D1B21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0-4173-9D7A-CFCD26D1B21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0-4173-9D7A-CFCD26D1B21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C0-4173-9D7A-CFCD26D1B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4812688"/>
        <c:axId val="1954573024"/>
      </c:barChart>
      <c:catAx>
        <c:axId val="14948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573024"/>
        <c:crosses val="autoZero"/>
        <c:auto val="1"/>
        <c:lblAlgn val="ctr"/>
        <c:lblOffset val="100"/>
        <c:noMultiLvlLbl val="0"/>
      </c:catAx>
      <c:valAx>
        <c:axId val="1954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81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AA-4649-9135-7171215542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AA-4649-9135-7171215542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AA-4649-9135-71712155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1188992"/>
        <c:axId val="1436856256"/>
      </c:barChart>
      <c:catAx>
        <c:axId val="178118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856256"/>
        <c:crosses val="autoZero"/>
        <c:auto val="1"/>
        <c:lblAlgn val="ctr"/>
        <c:lblOffset val="100"/>
        <c:noMultiLvlLbl val="0"/>
      </c:catAx>
      <c:valAx>
        <c:axId val="14368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18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64-42BF-86EF-214BC34B88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64-42BF-86EF-214BC34B88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64-42BF-86EF-214BC34B88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64-42BF-86EF-214BC34B8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2378704"/>
        <c:axId val="2055415536"/>
      </c:lineChart>
      <c:catAx>
        <c:axId val="20523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415536"/>
        <c:crosses val="autoZero"/>
        <c:auto val="1"/>
        <c:lblAlgn val="ctr"/>
        <c:lblOffset val="100"/>
        <c:noMultiLvlLbl val="0"/>
      </c:catAx>
      <c:valAx>
        <c:axId val="205541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3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A0CFAA4-8E47-490A-A611-DA4588BF7AD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5C927ED-3440-4B80-9284-EE92DE56B75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BA9005-8B1D-4F82-8FF0-EB94CF51B3CB}">
  <sheetPr/>
  <sheetViews>
    <sheetView tabSelected="1"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D4E3EC-023F-4451-8A4F-48845557826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0A8CD26-A977-4AE7-A21A-7D379DC85D1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892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10</xdr:row>
      <xdr:rowOff>185736</xdr:rowOff>
    </xdr:from>
    <xdr:to>
      <xdr:col>19</xdr:col>
      <xdr:colOff>133349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D7258-E379-48C7-85B4-ABB0387EA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10</xdr:row>
      <xdr:rowOff>185737</xdr:rowOff>
    </xdr:from>
    <xdr:to>
      <xdr:col>20</xdr:col>
      <xdr:colOff>295275</xdr:colOff>
      <xdr:row>39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B02EF-2FF5-4F58-8751-D82B73787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3</xdr:row>
      <xdr:rowOff>114300</xdr:rowOff>
    </xdr:from>
    <xdr:to>
      <xdr:col>20</xdr:col>
      <xdr:colOff>123825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EF2D8-9D41-46EF-8F80-B3019DCFA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sen, Brenda" refreshedDate="44619.525758333337" createdVersion="6" refreshedVersion="6" minRefreshableVersion="3" recordCount="4114" xr:uid="{A25ECA15-F00C-4DAF-A1A2-2A555C3AC95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sen, Brenda" refreshedDate="44619.545673958331" createdVersion="6" refreshedVersion="6" minRefreshableVersion="3" recordCount="4114" xr:uid="{9A5F9D77-16ED-4769-9FF6-1878593D2F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54220-1C4B-424F-85D2-826CF51E0849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92742-2746-433C-9B46-19200C2B74FD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C237F1-9A4B-4140-A6EB-7386BFC45648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17.28515625" bestFit="1" customWidth="1"/>
    <col min="17" max="17" width="29.8554687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82E042BA-DC2D-4F2E-B93C-739D4BC46F5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F1DBA-A246-40C3-A881-C7242959A377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4854-9245-4BB1-B47E-2866E55651A9}">
  <dimension ref="A1:E7"/>
  <sheetViews>
    <sheetView topLeftCell="A7"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54104-166D-46C6-842B-8796F7FF6801}">
  <dimension ref="A1:F18"/>
  <sheetViews>
    <sheetView workbookViewId="0">
      <selection activeCell="E24" sqref="E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E570B-352E-4625-B154-C1701236F029}">
  <dimension ref="A1:F6"/>
  <sheetViews>
    <sheetView workbookViewId="0">
      <selection activeCell="C16" sqref="C16"/>
    </sheetView>
  </sheetViews>
  <sheetFormatPr defaultRowHeight="15" x14ac:dyDescent="0.25"/>
  <cols>
    <col min="2" max="2" width="25.71093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VLOOKUP($A2, Kickstarter!$B:$T, 3, FALSE)</f>
        <v>2000</v>
      </c>
      <c r="D2">
        <f>VLOOKUP(A2, Kickstarter!B:E, 4, FALSE)</f>
        <v>2020</v>
      </c>
      <c r="E2">
        <f>VLOOKUP($A2, Kickstarter!$B:$T, 15, FALSE)</f>
        <v>51.79</v>
      </c>
      <c r="F2">
        <f>VLOOKUP($A2, Kickstarter!$B:$T,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VLOOKUP($A3, Kickstarter!$B:$T, 15, FALSE)</f>
        <v>36.07</v>
      </c>
      <c r="F3">
        <f>VLOOKUP($A3, Kickstarter!$B:$T,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VLOOKUP($A4, Kickstarter!$B:$T, 15, FALSE)</f>
        <v>33.03</v>
      </c>
      <c r="F4">
        <f>VLOOKUP($A4, Kickstarter!$B:$T,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VLOOKUP($A5, Kickstarter!$B:$T, 15, FALSE)</f>
        <v>44.92</v>
      </c>
      <c r="F5">
        <f>VLOOKUP($A5, Kickstarter!$B:$T,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VLOOKUP($A6, Kickstarter!$B:$T, 15, FALSE)</f>
        <v>36.61</v>
      </c>
      <c r="F6">
        <f>VLOOKUP($A6, Kickstarter!$B:$T,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D7893-F887-4210-9C2C-621F8E28E822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3" sqref="C3"/>
    </sheetView>
  </sheetViews>
  <sheetFormatPr defaultRowHeight="15" x14ac:dyDescent="0.25"/>
  <cols>
    <col min="2" max="2" width="37.5703125" customWidth="1"/>
    <col min="3" max="3" width="46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15.7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15.75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15.75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15.75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5.7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autoFilter ref="A1:T413" xr:uid="{2062762A-B1F6-4BC5-8E88-A6B0B61E542E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A1845-576F-4C93-8EB5-2E4CA551DC19}">
  <dimension ref="A1:T251"/>
  <sheetViews>
    <sheetView workbookViewId="0">
      <selection activeCell="C9" sqref="C9"/>
    </sheetView>
  </sheetViews>
  <sheetFormatPr defaultRowHeight="15" x14ac:dyDescent="0.25"/>
  <cols>
    <col min="2" max="2" width="30.5703125" customWidth="1"/>
    <col min="3" max="3" width="43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 0)</f>
        <v>0</v>
      </c>
      <c r="Q2" s="10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ht="15.75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 0)</f>
        <v>51.67</v>
      </c>
      <c r="Q66" s="10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6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ht="15.75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 0)</f>
        <v>79.400000000000006</v>
      </c>
      <c r="Q130" s="10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ht="15.7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 0)</f>
        <v>30.71</v>
      </c>
      <c r="Q194" s="10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autoFilter ref="A1:T251" xr:uid="{9D21A883-E247-48AC-A2B5-93F188DC3289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FDBAD-A6B0-4AB7-8BF9-01D93C71966E}">
  <dimension ref="A1:C14"/>
  <sheetViews>
    <sheetView workbookViewId="0">
      <selection activeCell="I18" sqref="I18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>
        <f>AVERAGE('Successful US Kickstarters'!$D:$D)</f>
        <v>5048.8786407766993</v>
      </c>
      <c r="C2" s="16">
        <f>AVERAGE('Failed US Kickstarters'!$D:$D)</f>
        <v>10554.212</v>
      </c>
    </row>
    <row r="3" spans="1:3" x14ac:dyDescent="0.25">
      <c r="A3" t="s">
        <v>8388</v>
      </c>
      <c r="B3" s="16">
        <f>MEDIAN('Successful US Kickstarters'!$D:$D)</f>
        <v>3000</v>
      </c>
      <c r="C3" s="16">
        <f>MEDIAN('Failed US Kickstarters'!$D:$D)</f>
        <v>5000</v>
      </c>
    </row>
    <row r="4" spans="1:3" x14ac:dyDescent="0.25">
      <c r="A4" t="s">
        <v>8391</v>
      </c>
      <c r="B4" s="16">
        <f>_xlfn.STDEV.P('Successful US Kickstarters'!$D:$D)</f>
        <v>7748.7537726373303</v>
      </c>
      <c r="C4" s="16">
        <f>_xlfn.STDEV.P('Failed US Kickstarters'!$D:$D)</f>
        <v>21967.731061515115</v>
      </c>
    </row>
    <row r="5" spans="1:3" x14ac:dyDescent="0.25">
      <c r="A5" t="s">
        <v>8392</v>
      </c>
      <c r="B5" s="16">
        <f>_xlfn.QUARTILE.EXC('Successful US Kickstarters'!$D:$D, 3)</f>
        <v>5000</v>
      </c>
      <c r="C5" s="16">
        <f>_xlfn.QUARTILE.EXC('Failed US Kickstarters'!$D:$D, 3)</f>
        <v>10000</v>
      </c>
    </row>
    <row r="6" spans="1:3" x14ac:dyDescent="0.25">
      <c r="A6" t="s">
        <v>8393</v>
      </c>
      <c r="B6" s="16">
        <f>_xlfn.QUARTILE.EXC('Successful US Kickstarters'!$D:$D, 1)</f>
        <v>1500</v>
      </c>
      <c r="C6" s="16">
        <f>_xlfn.QUARTILE.EXC('Failed US Kickstarters'!$D:$D, 1)</f>
        <v>2000</v>
      </c>
    </row>
    <row r="7" spans="1:3" x14ac:dyDescent="0.25">
      <c r="A7" t="s">
        <v>8394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AVERAGE('Successful US Kickstarters'!$E:$E)</f>
        <v>5601.5458009708727</v>
      </c>
      <c r="C9" s="16">
        <f>AVERAGE('Failed US Kickstarters'!$E:$E)</f>
        <v>558.65484000000004</v>
      </c>
    </row>
    <row r="10" spans="1:3" x14ac:dyDescent="0.25">
      <c r="A10" t="s">
        <v>8390</v>
      </c>
      <c r="B10" s="16">
        <f>MEDIAN('Successful US Kickstarters'!$E:$E)</f>
        <v>3167.5</v>
      </c>
      <c r="C10" s="16">
        <f>MEDIAN('Failed US Kickstarters'!$E:$E)</f>
        <v>103</v>
      </c>
    </row>
    <row r="11" spans="1:3" x14ac:dyDescent="0.25">
      <c r="A11" t="s">
        <v>8395</v>
      </c>
      <c r="B11" s="16">
        <f>_xlfn.STDEV.P('Successful US Kickstarters'!$E:$E)</f>
        <v>8334.5731699164608</v>
      </c>
      <c r="C11" s="16">
        <f>_xlfn.STDEV.P('Failed US Kickstarters'!$E:$E)</f>
        <v>1330.5230280400915</v>
      </c>
    </row>
    <row r="12" spans="1:3" x14ac:dyDescent="0.25">
      <c r="A12" t="s">
        <v>8396</v>
      </c>
      <c r="B12" s="16">
        <f>_xlfn.QUARTILE.EXC('Successful US Kickstarters'!$E:$E, 3)</f>
        <v>5699</v>
      </c>
      <c r="C12" s="16">
        <f>_xlfn.QUARTILE.EXC('Failed US Kickstarters'!$E:$E, 3)</f>
        <v>501</v>
      </c>
    </row>
    <row r="13" spans="1:3" x14ac:dyDescent="0.25">
      <c r="A13" t="s">
        <v>8397</v>
      </c>
      <c r="B13" s="16">
        <f>_xlfn.QUARTILE.EXC('Successful US Kickstarters'!$E:$E, 1)</f>
        <v>1716.5074999999999</v>
      </c>
      <c r="C13" s="16">
        <f>_xlfn.QUARTILE.EXC('Failed US Kickstarters'!$E:$E, 1)</f>
        <v>9.25</v>
      </c>
    </row>
    <row r="14" spans="1:3" x14ac:dyDescent="0.25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Johansen, Brenda</cp:lastModifiedBy>
  <dcterms:created xsi:type="dcterms:W3CDTF">2017-04-20T15:17:24Z</dcterms:created>
  <dcterms:modified xsi:type="dcterms:W3CDTF">2022-03-02T16:40:34Z</dcterms:modified>
</cp:coreProperties>
</file>