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jorn\Desktop\VideoProjects\GamingCPU_Project\CPU\"/>
    </mc:Choice>
  </mc:AlternateContent>
  <xr:revisionPtr revIDLastSave="0" documentId="13_ncr:1_{3A1DC6AE-1535-499F-90D3-919871B8C190}" xr6:coauthVersionLast="47" xr6:coauthVersionMax="47" xr10:uidLastSave="{00000000-0000-0000-0000-000000000000}"/>
  <bookViews>
    <workbookView xWindow="-120" yWindow="-120" windowWidth="29040" windowHeight="15720" xr2:uid="{D4B50074-D1A4-44F2-A3C8-A2EA5EBE6435}"/>
  </bookViews>
  <sheets>
    <sheet name="Sheet1" sheetId="1" r:id="rId1"/>
    <sheet name="Term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5" i="2" l="1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</calcChain>
</file>

<file path=xl/sharedStrings.xml><?xml version="1.0" encoding="utf-8"?>
<sst xmlns="http://schemas.openxmlformats.org/spreadsheetml/2006/main" count="740" uniqueCount="215">
  <si>
    <t>Name</t>
  </si>
  <si>
    <t>Mov</t>
  </si>
  <si>
    <t>T</t>
  </si>
  <si>
    <t>byte 2</t>
  </si>
  <si>
    <t>byte 1</t>
  </si>
  <si>
    <t>byte 3</t>
  </si>
  <si>
    <t>byte 4</t>
  </si>
  <si>
    <t>imm -&gt; register</t>
  </si>
  <si>
    <t>S</t>
  </si>
  <si>
    <t>GP reg</t>
  </si>
  <si>
    <t>D</t>
  </si>
  <si>
    <t>GP reg 2</t>
  </si>
  <si>
    <t>GP reg 1</t>
  </si>
  <si>
    <t>CMP</t>
  </si>
  <si>
    <t>Instruction bit</t>
  </si>
  <si>
    <t>Size</t>
  </si>
  <si>
    <t>Des</t>
  </si>
  <si>
    <t>1 bit</t>
  </si>
  <si>
    <t>SS</t>
  </si>
  <si>
    <t>2 bits</t>
  </si>
  <si>
    <t>Instruction size</t>
  </si>
  <si>
    <t>GP regs</t>
  </si>
  <si>
    <t>4 bits</t>
  </si>
  <si>
    <t>general purpose register (A, B, C, D, E G, H, L)</t>
  </si>
  <si>
    <t>S regs</t>
  </si>
  <si>
    <t>0b0001</t>
  </si>
  <si>
    <t>0b0010</t>
  </si>
  <si>
    <t>0b0011</t>
  </si>
  <si>
    <t>0b0100</t>
  </si>
  <si>
    <t>0b0101</t>
  </si>
  <si>
    <t>0b0110</t>
  </si>
  <si>
    <t>0b0111</t>
  </si>
  <si>
    <t>0b1000</t>
  </si>
  <si>
    <t>0b1001</t>
  </si>
  <si>
    <t>0b1010</t>
  </si>
  <si>
    <t>0b1011</t>
  </si>
  <si>
    <t>0b1100</t>
  </si>
  <si>
    <t>0b1101</t>
  </si>
  <si>
    <t>0b1110</t>
  </si>
  <si>
    <t>0b1111</t>
  </si>
  <si>
    <t>A</t>
  </si>
  <si>
    <t>B</t>
  </si>
  <si>
    <t>C</t>
  </si>
  <si>
    <t>H</t>
  </si>
  <si>
    <t>L</t>
  </si>
  <si>
    <t>DS</t>
  </si>
  <si>
    <t>ES</t>
  </si>
  <si>
    <t>segment registers (DS, ES, FS, GS, HS SS)</t>
  </si>
  <si>
    <t>FS</t>
  </si>
  <si>
    <t>GS</t>
  </si>
  <si>
    <t>HS</t>
  </si>
  <si>
    <t>Instruction dir operand1 -&gt; operand2 &amp; operand2 -&gt; operand1</t>
  </si>
  <si>
    <t>AL</t>
  </si>
  <si>
    <t>BL</t>
  </si>
  <si>
    <t>CL</t>
  </si>
  <si>
    <t>DL</t>
  </si>
  <si>
    <t>AH</t>
  </si>
  <si>
    <t>BH</t>
  </si>
  <si>
    <t>CH</t>
  </si>
  <si>
    <t>DH</t>
  </si>
  <si>
    <t>AX</t>
  </si>
  <si>
    <t>BX</t>
  </si>
  <si>
    <t>CX</t>
  </si>
  <si>
    <t>DX</t>
  </si>
  <si>
    <t>HL</t>
  </si>
  <si>
    <t>SP</t>
  </si>
  <si>
    <t>BP</t>
  </si>
  <si>
    <t>CS</t>
  </si>
  <si>
    <t>ECS</t>
  </si>
  <si>
    <t>EDS</t>
  </si>
  <si>
    <t>EES</t>
  </si>
  <si>
    <t>EFS</t>
  </si>
  <si>
    <t>EGS</t>
  </si>
  <si>
    <t>EHS</t>
  </si>
  <si>
    <t>ESS</t>
  </si>
  <si>
    <t>mod r/m</t>
  </si>
  <si>
    <t>SS:[BP + u8]</t>
  </si>
  <si>
    <t>DS:u16</t>
  </si>
  <si>
    <t>SS:[BP + u16]</t>
  </si>
  <si>
    <t>DS:[B + u8]</t>
  </si>
  <si>
    <t>DS:[B + u16]</t>
  </si>
  <si>
    <t>EDS:u16</t>
  </si>
  <si>
    <t>EDS:[BX + u8]</t>
  </si>
  <si>
    <t>EDS:[BX + u16]</t>
  </si>
  <si>
    <t>R regs</t>
  </si>
  <si>
    <t>R1L</t>
  </si>
  <si>
    <t>R2L</t>
  </si>
  <si>
    <t>R3L</t>
  </si>
  <si>
    <t>R4L</t>
  </si>
  <si>
    <t>R5L</t>
  </si>
  <si>
    <t>R6L</t>
  </si>
  <si>
    <t>R7L</t>
  </si>
  <si>
    <t>R8L</t>
  </si>
  <si>
    <t>R9L</t>
  </si>
  <si>
    <t>R10L</t>
  </si>
  <si>
    <t>R11L</t>
  </si>
  <si>
    <t>R12L</t>
  </si>
  <si>
    <t>R13L</t>
  </si>
  <si>
    <t>R14L</t>
  </si>
  <si>
    <t>0b0000</t>
  </si>
  <si>
    <t>R15L</t>
  </si>
  <si>
    <t>R1</t>
  </si>
  <si>
    <t>R2</t>
  </si>
  <si>
    <t>R3</t>
  </si>
  <si>
    <t>R4</t>
  </si>
  <si>
    <t>R5</t>
  </si>
  <si>
    <t>R6</t>
  </si>
  <si>
    <t>R7</t>
  </si>
  <si>
    <t>R8</t>
  </si>
  <si>
    <t>R16L</t>
  </si>
  <si>
    <t>R9</t>
  </si>
  <si>
    <t>R10</t>
  </si>
  <si>
    <t>R11</t>
  </si>
  <si>
    <t>R12</t>
  </si>
  <si>
    <t>R13</t>
  </si>
  <si>
    <t>R14</t>
  </si>
  <si>
    <t>R15</t>
  </si>
  <si>
    <t>R16</t>
  </si>
  <si>
    <t>R1H</t>
  </si>
  <si>
    <t>R2H</t>
  </si>
  <si>
    <t>R3H</t>
  </si>
  <si>
    <t>R4H</t>
  </si>
  <si>
    <t>R5H</t>
  </si>
  <si>
    <t>R6H</t>
  </si>
  <si>
    <t>R7H</t>
  </si>
  <si>
    <t>R8H</t>
  </si>
  <si>
    <t>R9H</t>
  </si>
  <si>
    <t>R10H</t>
  </si>
  <si>
    <t>R11H</t>
  </si>
  <si>
    <t>R12H</t>
  </si>
  <si>
    <t>R13H</t>
  </si>
  <si>
    <t>R14H</t>
  </si>
  <si>
    <t>R15H</t>
  </si>
  <si>
    <t>R16H</t>
  </si>
  <si>
    <t>reg cmp imm</t>
  </si>
  <si>
    <t>reg cmp 0</t>
  </si>
  <si>
    <t>reg/mem -&gt; reg/mem</t>
  </si>
  <si>
    <t>Register</t>
  </si>
  <si>
    <t>register</t>
  </si>
  <si>
    <t>8 bits</t>
  </si>
  <si>
    <t>all the registers</t>
  </si>
  <si>
    <t>GPreg</t>
  </si>
  <si>
    <t>reg/address</t>
  </si>
  <si>
    <t>imm</t>
  </si>
  <si>
    <t>PUSH</t>
  </si>
  <si>
    <t>POP</t>
  </si>
  <si>
    <t>CALL</t>
  </si>
  <si>
    <t>Address</t>
  </si>
  <si>
    <t>immedlate addr</t>
  </si>
  <si>
    <t>Memory</t>
  </si>
  <si>
    <t>Segments</t>
  </si>
  <si>
    <t>Ret 0</t>
  </si>
  <si>
    <t>Ret imm</t>
  </si>
  <si>
    <t>Retl 0</t>
  </si>
  <si>
    <t>Retl imm</t>
  </si>
  <si>
    <t>Sreg</t>
  </si>
  <si>
    <t>S reg</t>
  </si>
  <si>
    <t>reg/memory</t>
  </si>
  <si>
    <t>GPreg1 &lt;-&gt; GPreg2</t>
  </si>
  <si>
    <t>GP reg1</t>
  </si>
  <si>
    <t>GP reg2</t>
  </si>
  <si>
    <t>S = 0b01</t>
  </si>
  <si>
    <t>S = 0b00</t>
  </si>
  <si>
    <t>S = 0b10</t>
  </si>
  <si>
    <t>RET</t>
  </si>
  <si>
    <t>RETL</t>
  </si>
  <si>
    <t>SEZ</t>
  </si>
  <si>
    <t>TEST</t>
  </si>
  <si>
    <t>SWAP</t>
  </si>
  <si>
    <t>r/m</t>
  </si>
  <si>
    <t>GPreg2 -&gt; GPreg1</t>
  </si>
  <si>
    <t>imm -&gt; Acc</t>
  </si>
  <si>
    <t>imm -&gt; Sreg</t>
  </si>
  <si>
    <t>imm -&gt; GPreg</t>
  </si>
  <si>
    <t>register -&gt; GPreg</t>
  </si>
  <si>
    <t>memory -&gt; GPreg</t>
  </si>
  <si>
    <t>W</t>
  </si>
  <si>
    <t>SS = 0b01 / W = 0</t>
  </si>
  <si>
    <t>SS = 0b10 / W = 1</t>
  </si>
  <si>
    <t>register -&gt; Sreg</t>
  </si>
  <si>
    <t>Sreg2 -&gt; Sreg1</t>
  </si>
  <si>
    <t>Sreg -&gt; Gpreg</t>
  </si>
  <si>
    <t>Gpreg -&gt; Sreg</t>
  </si>
  <si>
    <t>R/M</t>
  </si>
  <si>
    <t>address mode</t>
  </si>
  <si>
    <t>register / memory</t>
  </si>
  <si>
    <t>3 bits</t>
  </si>
  <si>
    <t>S reg 2</t>
  </si>
  <si>
    <t>S reg 1</t>
  </si>
  <si>
    <t>DS:[B]</t>
  </si>
  <si>
    <t>ES:[B]</t>
  </si>
  <si>
    <t>ES:[B + u8]</t>
  </si>
  <si>
    <t>EES:[B]</t>
  </si>
  <si>
    <t>EES:[BX + u8]</t>
  </si>
  <si>
    <t>SS:[SP + u16]</t>
  </si>
  <si>
    <t>SS:[SP + u8]</t>
  </si>
  <si>
    <t>EDS:[BX]</t>
  </si>
  <si>
    <t>SS:[BP]</t>
  </si>
  <si>
    <t>SS:[SP]</t>
  </si>
  <si>
    <t>ES:[B + u16]</t>
  </si>
  <si>
    <t>EES:[BX + u16]</t>
  </si>
  <si>
    <t>mode</t>
  </si>
  <si>
    <t>Sreg:[Register]</t>
  </si>
  <si>
    <t>S = 0b01 / W = 0</t>
  </si>
  <si>
    <t>S = 0b10 / W = 1</t>
  </si>
  <si>
    <t>byte/word size if W = 0 then S is 0b01 and if W = 1 then S is 0b10</t>
  </si>
  <si>
    <t>ESS:[SP]</t>
  </si>
  <si>
    <t>ESS:[BP]</t>
  </si>
  <si>
    <t>ESS:[BP + u8]</t>
  </si>
  <si>
    <t>ESS:[SP + u8]</t>
  </si>
  <si>
    <t>ESS:[SP + u16]</t>
  </si>
  <si>
    <t>ESS:[BP + u16]</t>
  </si>
  <si>
    <t>immedate data</t>
  </si>
  <si>
    <t>Acc</t>
  </si>
  <si>
    <t>byte immedlate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</si>
</sst>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23" xfId="0" applyBorder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0" xfId="0" applyBorder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B561B-8081-42DA-903E-B63681FB460E}">
  <dimension ref="A1:AM74"/>
  <sheetViews>
    <sheetView tabSelected="1" workbookViewId="0">
      <pane ySplit="1" topLeftCell="A2" activePane="bottomLeft" state="frozen"/>
      <selection pane="bottomLeft" activeCell="K18" sqref="K18:L18"/>
    </sheetView>
  </sheetViews>
  <sheetFormatPr defaultRowHeight="15" x14ac:dyDescent="0.25"/>
  <cols>
    <col min="4" max="4" width="6" bestFit="1" customWidth="1"/>
    <col min="5" max="12" width="2.7109375" customWidth="1"/>
    <col min="14" max="21" width="2.7109375" customWidth="1"/>
    <col min="23" max="30" width="2.7109375" customWidth="1"/>
    <col min="32" max="39" width="2.7109375" customWidth="1"/>
  </cols>
  <sheetData>
    <row r="1" spans="1:39" x14ac:dyDescent="0.25">
      <c r="A1" s="14" t="s">
        <v>0</v>
      </c>
      <c r="B1" s="14"/>
      <c r="C1" s="14"/>
      <c r="D1" t="s">
        <v>4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 t="s">
        <v>3</v>
      </c>
      <c r="N1">
        <v>0</v>
      </c>
      <c r="O1">
        <v>1</v>
      </c>
      <c r="P1">
        <v>2</v>
      </c>
      <c r="Q1">
        <v>3</v>
      </c>
      <c r="R1">
        <v>4</v>
      </c>
      <c r="S1">
        <v>5</v>
      </c>
      <c r="T1">
        <v>6</v>
      </c>
      <c r="U1">
        <v>7</v>
      </c>
      <c r="V1" t="s">
        <v>5</v>
      </c>
      <c r="W1">
        <v>0</v>
      </c>
      <c r="X1">
        <v>1</v>
      </c>
      <c r="Y1">
        <v>2</v>
      </c>
      <c r="Z1">
        <v>3</v>
      </c>
      <c r="AA1">
        <v>4</v>
      </c>
      <c r="AB1">
        <v>5</v>
      </c>
      <c r="AC1">
        <v>6</v>
      </c>
      <c r="AD1">
        <v>7</v>
      </c>
      <c r="AE1" t="s">
        <v>6</v>
      </c>
      <c r="AF1">
        <v>0</v>
      </c>
      <c r="AG1">
        <v>1</v>
      </c>
      <c r="AH1">
        <v>2</v>
      </c>
      <c r="AI1">
        <v>3</v>
      </c>
      <c r="AJ1">
        <v>4</v>
      </c>
      <c r="AK1">
        <v>5</v>
      </c>
      <c r="AL1">
        <v>6</v>
      </c>
      <c r="AM1">
        <v>7</v>
      </c>
    </row>
    <row r="2" spans="1:39" x14ac:dyDescent="0.25">
      <c r="A2" s="14" t="s">
        <v>1</v>
      </c>
      <c r="B2" s="14"/>
      <c r="C2" s="14"/>
    </row>
    <row r="3" spans="1:39" x14ac:dyDescent="0.25">
      <c r="A3" s="14" t="s">
        <v>173</v>
      </c>
      <c r="B3" s="14"/>
      <c r="C3" s="14"/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N3" t="s">
        <v>2</v>
      </c>
      <c r="O3" t="s">
        <v>2</v>
      </c>
      <c r="P3" t="s">
        <v>2</v>
      </c>
      <c r="Q3" s="14" t="s">
        <v>8</v>
      </c>
      <c r="R3" s="14"/>
      <c r="S3" s="14" t="s">
        <v>9</v>
      </c>
      <c r="T3" s="14"/>
      <c r="U3" s="14"/>
      <c r="W3" s="14" t="s">
        <v>212</v>
      </c>
      <c r="X3" s="14"/>
      <c r="Y3" s="14"/>
      <c r="Z3" s="14"/>
      <c r="AA3" s="14"/>
      <c r="AB3" s="14"/>
      <c r="AC3" s="14"/>
      <c r="AD3" s="14"/>
    </row>
    <row r="4" spans="1:39" x14ac:dyDescent="0.25">
      <c r="A4" s="14" t="s">
        <v>174</v>
      </c>
      <c r="B4" s="14"/>
      <c r="C4" s="14"/>
      <c r="E4" t="s">
        <v>2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N4" t="s">
        <v>2</v>
      </c>
      <c r="O4" t="s">
        <v>2</v>
      </c>
      <c r="P4" t="s">
        <v>2</v>
      </c>
      <c r="Q4" s="14" t="s">
        <v>8</v>
      </c>
      <c r="R4" s="14"/>
      <c r="S4" s="14" t="s">
        <v>9</v>
      </c>
      <c r="T4" s="14"/>
      <c r="U4" s="14"/>
      <c r="W4" s="14" t="s">
        <v>137</v>
      </c>
      <c r="X4" s="14"/>
      <c r="Y4" s="14"/>
      <c r="Z4" s="14"/>
      <c r="AA4" s="14"/>
      <c r="AB4" s="14"/>
      <c r="AC4" s="14"/>
      <c r="AD4" s="14"/>
    </row>
    <row r="5" spans="1:39" x14ac:dyDescent="0.25">
      <c r="A5" s="14" t="s">
        <v>175</v>
      </c>
      <c r="B5" s="14"/>
      <c r="C5" s="14"/>
      <c r="E5" t="s">
        <v>2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2</v>
      </c>
      <c r="N5" t="s">
        <v>2</v>
      </c>
      <c r="O5" t="s">
        <v>2</v>
      </c>
      <c r="P5" t="s">
        <v>2</v>
      </c>
      <c r="Q5" t="s">
        <v>2</v>
      </c>
      <c r="R5" t="s">
        <v>2</v>
      </c>
      <c r="S5" s="14" t="s">
        <v>9</v>
      </c>
      <c r="T5" s="14"/>
      <c r="U5" s="14"/>
      <c r="W5" s="14" t="s">
        <v>8</v>
      </c>
      <c r="X5" s="14"/>
      <c r="Y5" s="14" t="s">
        <v>169</v>
      </c>
      <c r="Z5" s="14"/>
      <c r="AA5" s="14" t="s">
        <v>201</v>
      </c>
      <c r="AB5" s="14"/>
      <c r="AC5" s="14"/>
      <c r="AD5" s="14"/>
    </row>
    <row r="6" spans="1:39" x14ac:dyDescent="0.25">
      <c r="A6" s="14" t="s">
        <v>170</v>
      </c>
      <c r="B6" s="14"/>
      <c r="C6" s="14"/>
      <c r="E6" t="s">
        <v>2</v>
      </c>
      <c r="F6" t="s">
        <v>2</v>
      </c>
      <c r="G6" t="s">
        <v>2</v>
      </c>
      <c r="H6" t="s">
        <v>2</v>
      </c>
      <c r="I6" t="s">
        <v>2</v>
      </c>
      <c r="J6" t="s">
        <v>2</v>
      </c>
      <c r="K6" t="s">
        <v>2</v>
      </c>
      <c r="L6" t="s">
        <v>10</v>
      </c>
      <c r="N6" s="14" t="s">
        <v>12</v>
      </c>
      <c r="O6" s="14"/>
      <c r="P6" s="14"/>
      <c r="Q6" s="14" t="s">
        <v>11</v>
      </c>
      <c r="R6" s="14"/>
      <c r="S6" s="14"/>
      <c r="T6" s="14" t="s">
        <v>8</v>
      </c>
      <c r="U6" s="14"/>
      <c r="AD6" s="27"/>
    </row>
    <row r="7" spans="1:39" x14ac:dyDescent="0.25">
      <c r="A7" s="14" t="s">
        <v>181</v>
      </c>
      <c r="B7" s="14"/>
      <c r="C7" s="14"/>
      <c r="E7" t="s">
        <v>2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10</v>
      </c>
      <c r="N7" s="14" t="s">
        <v>8</v>
      </c>
      <c r="O7" s="14"/>
      <c r="P7" s="14" t="s">
        <v>156</v>
      </c>
      <c r="Q7" s="14"/>
      <c r="R7" s="14"/>
      <c r="S7" s="14" t="s">
        <v>9</v>
      </c>
      <c r="T7" s="14"/>
      <c r="U7" s="14"/>
    </row>
    <row r="8" spans="1:39" x14ac:dyDescent="0.25">
      <c r="A8" s="1"/>
      <c r="B8" s="1"/>
      <c r="C8" s="1"/>
      <c r="T8" s="1"/>
      <c r="U8" s="1"/>
      <c r="W8" s="1"/>
      <c r="X8" s="1"/>
      <c r="Y8" s="1"/>
      <c r="Z8" s="1"/>
      <c r="AA8" s="1"/>
      <c r="AB8" s="1"/>
      <c r="AC8" s="1"/>
      <c r="AD8" s="1"/>
    </row>
    <row r="9" spans="1:39" x14ac:dyDescent="0.25">
      <c r="A9" s="14" t="s">
        <v>172</v>
      </c>
      <c r="B9" s="14"/>
      <c r="C9" s="14"/>
      <c r="E9" t="s">
        <v>2</v>
      </c>
      <c r="F9" t="s">
        <v>2</v>
      </c>
      <c r="G9" t="s">
        <v>2</v>
      </c>
      <c r="H9" t="s">
        <v>2</v>
      </c>
      <c r="I9" t="s">
        <v>2</v>
      </c>
      <c r="J9" t="s">
        <v>2</v>
      </c>
      <c r="K9" t="s">
        <v>2</v>
      </c>
      <c r="L9" t="s">
        <v>2</v>
      </c>
      <c r="N9" t="s">
        <v>2</v>
      </c>
      <c r="O9" t="s">
        <v>2</v>
      </c>
      <c r="P9" t="s">
        <v>2</v>
      </c>
      <c r="Q9" t="s">
        <v>2</v>
      </c>
      <c r="R9" t="s">
        <v>176</v>
      </c>
      <c r="S9" s="14" t="s">
        <v>156</v>
      </c>
      <c r="T9" s="14"/>
      <c r="U9" s="14"/>
      <c r="W9" s="1"/>
      <c r="X9" s="1"/>
      <c r="Y9" s="1"/>
      <c r="Z9" s="1"/>
      <c r="AA9" s="1"/>
      <c r="AB9" s="1"/>
      <c r="AC9" s="1"/>
      <c r="AD9" s="1"/>
    </row>
    <row r="10" spans="1:39" x14ac:dyDescent="0.25">
      <c r="A10" s="14" t="s">
        <v>179</v>
      </c>
      <c r="B10" s="14"/>
      <c r="C10" s="14"/>
      <c r="E10" t="s">
        <v>2</v>
      </c>
      <c r="F10" t="s">
        <v>2</v>
      </c>
      <c r="G10" t="s">
        <v>2</v>
      </c>
      <c r="H10" t="s">
        <v>2</v>
      </c>
      <c r="I10" t="s">
        <v>2</v>
      </c>
      <c r="J10" t="s">
        <v>2</v>
      </c>
      <c r="K10" t="s">
        <v>2</v>
      </c>
      <c r="L10" t="s">
        <v>2</v>
      </c>
      <c r="N10" t="s">
        <v>2</v>
      </c>
      <c r="O10" t="s">
        <v>2</v>
      </c>
      <c r="P10" t="s">
        <v>2</v>
      </c>
      <c r="Q10" t="s">
        <v>2</v>
      </c>
      <c r="R10" t="s">
        <v>176</v>
      </c>
      <c r="S10" s="14" t="s">
        <v>156</v>
      </c>
      <c r="T10" s="14"/>
      <c r="U10" s="14"/>
      <c r="W10" s="14" t="s">
        <v>137</v>
      </c>
      <c r="X10" s="14"/>
      <c r="Y10" s="14"/>
      <c r="Z10" s="14"/>
      <c r="AA10" s="14"/>
      <c r="AB10" s="14"/>
      <c r="AC10" s="14"/>
      <c r="AD10" s="14"/>
    </row>
    <row r="11" spans="1:39" x14ac:dyDescent="0.25">
      <c r="A11" s="14" t="s">
        <v>180</v>
      </c>
      <c r="B11" s="14"/>
      <c r="C11" s="14"/>
      <c r="E11" t="s">
        <v>2</v>
      </c>
      <c r="F11" t="s">
        <v>2</v>
      </c>
      <c r="G11" t="s">
        <v>2</v>
      </c>
      <c r="H11" t="s">
        <v>2</v>
      </c>
      <c r="I11" t="s">
        <v>2</v>
      </c>
      <c r="J11" t="s">
        <v>2</v>
      </c>
      <c r="K11" t="s">
        <v>2</v>
      </c>
      <c r="L11" t="s">
        <v>2</v>
      </c>
      <c r="N11" t="s">
        <v>2</v>
      </c>
      <c r="O11" t="s">
        <v>176</v>
      </c>
      <c r="P11" s="14" t="s">
        <v>188</v>
      </c>
      <c r="Q11" s="14"/>
      <c r="R11" s="14"/>
      <c r="S11" s="14" t="s">
        <v>187</v>
      </c>
      <c r="T11" s="14"/>
      <c r="U11" s="14"/>
      <c r="AC11" s="1"/>
      <c r="AD11" s="1"/>
    </row>
    <row r="12" spans="1:39" x14ac:dyDescent="0.25">
      <c r="A12" s="14" t="s">
        <v>182</v>
      </c>
      <c r="B12" s="14"/>
      <c r="C12" s="14"/>
      <c r="E12" t="s">
        <v>2</v>
      </c>
      <c r="F12" t="s">
        <v>2</v>
      </c>
      <c r="G12" t="s">
        <v>2</v>
      </c>
      <c r="H12" t="s">
        <v>2</v>
      </c>
      <c r="I12" t="s">
        <v>2</v>
      </c>
      <c r="J12" t="s">
        <v>2</v>
      </c>
      <c r="K12" t="s">
        <v>2</v>
      </c>
      <c r="L12" t="s">
        <v>10</v>
      </c>
      <c r="N12" s="14" t="s">
        <v>8</v>
      </c>
      <c r="O12" s="14"/>
      <c r="P12" s="14" t="s">
        <v>156</v>
      </c>
      <c r="Q12" s="14"/>
      <c r="R12" s="14"/>
      <c r="S12" s="14" t="s">
        <v>9</v>
      </c>
      <c r="T12" s="14"/>
      <c r="U12" s="14"/>
      <c r="W12" s="27"/>
      <c r="X12" s="27"/>
      <c r="Y12" s="27"/>
      <c r="Z12" s="27"/>
      <c r="AA12" s="27"/>
      <c r="AB12" s="27"/>
      <c r="AC12" s="27"/>
      <c r="AD12" s="27"/>
    </row>
    <row r="13" spans="1:39" x14ac:dyDescent="0.25">
      <c r="A13" s="1"/>
      <c r="B13" s="1"/>
      <c r="C13" s="1"/>
      <c r="R13" s="1"/>
      <c r="S13" s="1"/>
      <c r="T13" s="1"/>
      <c r="U13" s="1"/>
      <c r="X13" s="1"/>
      <c r="Y13" s="1"/>
      <c r="Z13" s="1"/>
      <c r="AA13" s="1"/>
      <c r="AB13" s="1"/>
      <c r="AC13" s="1"/>
      <c r="AD13" s="1"/>
    </row>
    <row r="14" spans="1:39" x14ac:dyDescent="0.25">
      <c r="A14" s="14" t="s">
        <v>7</v>
      </c>
      <c r="B14" s="14"/>
      <c r="C14" s="14"/>
      <c r="E14" t="s">
        <v>2</v>
      </c>
      <c r="F14" t="s">
        <v>2</v>
      </c>
      <c r="G14" t="s">
        <v>2</v>
      </c>
      <c r="H14" t="s">
        <v>2</v>
      </c>
      <c r="I14" t="s">
        <v>2</v>
      </c>
      <c r="J14" t="s">
        <v>2</v>
      </c>
      <c r="K14" s="14" t="s">
        <v>8</v>
      </c>
      <c r="L14" s="14"/>
      <c r="N14" s="14" t="s">
        <v>137</v>
      </c>
      <c r="O14" s="14"/>
      <c r="P14" s="14"/>
      <c r="Q14" s="14"/>
      <c r="R14" s="14"/>
      <c r="S14" s="14"/>
      <c r="T14" s="14"/>
      <c r="U14" s="14"/>
      <c r="W14" s="14" t="s">
        <v>212</v>
      </c>
      <c r="X14" s="14"/>
      <c r="Y14" s="14"/>
      <c r="Z14" s="14"/>
      <c r="AA14" s="14"/>
      <c r="AB14" s="14"/>
      <c r="AC14" s="14"/>
      <c r="AD14" s="14"/>
    </row>
    <row r="16" spans="1:39" x14ac:dyDescent="0.25">
      <c r="A16" s="14" t="s">
        <v>136</v>
      </c>
      <c r="B16" s="14"/>
      <c r="C16" s="14"/>
      <c r="E16" t="s">
        <v>2</v>
      </c>
      <c r="F16" t="s">
        <v>2</v>
      </c>
      <c r="G16" t="s">
        <v>2</v>
      </c>
      <c r="H16" t="s">
        <v>2</v>
      </c>
      <c r="I16" t="s">
        <v>2</v>
      </c>
      <c r="J16" t="s">
        <v>2</v>
      </c>
      <c r="K16" t="s">
        <v>2</v>
      </c>
      <c r="L16" t="s">
        <v>2</v>
      </c>
      <c r="N16" t="s">
        <v>2</v>
      </c>
      <c r="O16" t="s">
        <v>2</v>
      </c>
      <c r="P16" s="14" t="s">
        <v>169</v>
      </c>
      <c r="Q16" s="14"/>
      <c r="R16" s="14" t="s">
        <v>201</v>
      </c>
      <c r="S16" s="14"/>
      <c r="T16" s="14"/>
      <c r="U16" s="14"/>
      <c r="W16" s="14" t="s">
        <v>8</v>
      </c>
      <c r="X16" s="14"/>
      <c r="Y16" s="14" t="s">
        <v>169</v>
      </c>
      <c r="Z16" s="14"/>
      <c r="AA16" s="14" t="s">
        <v>201</v>
      </c>
      <c r="AB16" s="14"/>
      <c r="AC16" s="14"/>
      <c r="AD16" s="14"/>
    </row>
    <row r="17" spans="1:30" x14ac:dyDescent="0.25">
      <c r="A17" s="1"/>
      <c r="B17" s="1"/>
      <c r="C17" s="1"/>
      <c r="Q17" s="1"/>
      <c r="R17" s="1"/>
      <c r="S17" s="1"/>
      <c r="T17" s="1"/>
      <c r="U17" s="1"/>
      <c r="X17" s="1"/>
      <c r="Y17" s="1"/>
      <c r="Z17" s="1"/>
      <c r="AA17" s="1"/>
      <c r="AB17" s="1"/>
      <c r="AC17" s="1"/>
      <c r="AD17" s="1"/>
    </row>
    <row r="18" spans="1:30" x14ac:dyDescent="0.25">
      <c r="A18" s="14" t="s">
        <v>171</v>
      </c>
      <c r="B18" s="14"/>
      <c r="C18" s="14"/>
      <c r="E18" t="s">
        <v>2</v>
      </c>
      <c r="F18" t="s">
        <v>2</v>
      </c>
      <c r="G18" t="s">
        <v>2</v>
      </c>
      <c r="H18" t="s">
        <v>2</v>
      </c>
      <c r="I18" t="s">
        <v>2</v>
      </c>
      <c r="J18" t="s">
        <v>2</v>
      </c>
      <c r="K18" s="14" t="s">
        <v>8</v>
      </c>
      <c r="L18" s="14"/>
      <c r="N18" s="14" t="s">
        <v>212</v>
      </c>
      <c r="O18" s="14"/>
      <c r="P18" s="14"/>
      <c r="Q18" s="14"/>
      <c r="R18" s="14"/>
      <c r="S18" s="14"/>
      <c r="T18" s="14"/>
      <c r="U18" s="14"/>
    </row>
    <row r="21" spans="1:30" x14ac:dyDescent="0.25">
      <c r="A21" s="14" t="s">
        <v>13</v>
      </c>
      <c r="B21" s="14"/>
      <c r="C21" s="14"/>
    </row>
    <row r="22" spans="1:30" x14ac:dyDescent="0.25">
      <c r="A22" s="14" t="s">
        <v>134</v>
      </c>
      <c r="B22" s="14"/>
      <c r="C22" s="14"/>
      <c r="E22" t="s">
        <v>2</v>
      </c>
      <c r="F22" t="s">
        <v>2</v>
      </c>
      <c r="G22" t="s">
        <v>2</v>
      </c>
      <c r="H22" t="s">
        <v>2</v>
      </c>
      <c r="I22" t="s">
        <v>2</v>
      </c>
      <c r="J22" t="s">
        <v>2</v>
      </c>
      <c r="K22" t="s">
        <v>2</v>
      </c>
      <c r="L22" t="s">
        <v>2</v>
      </c>
      <c r="N22" s="14" t="s">
        <v>8</v>
      </c>
      <c r="O22" s="14"/>
      <c r="P22" s="14" t="s">
        <v>169</v>
      </c>
      <c r="Q22" s="14"/>
      <c r="R22" s="14" t="s">
        <v>201</v>
      </c>
      <c r="S22" s="14"/>
      <c r="T22" s="14"/>
      <c r="U22" s="14"/>
      <c r="W22" s="14" t="s">
        <v>212</v>
      </c>
      <c r="X22" s="14"/>
      <c r="Y22" s="14"/>
      <c r="Z22" s="14"/>
      <c r="AA22" s="14"/>
      <c r="AB22" s="14"/>
      <c r="AC22" s="14"/>
      <c r="AD22" s="14"/>
    </row>
    <row r="23" spans="1:30" x14ac:dyDescent="0.25">
      <c r="A23" s="14" t="s">
        <v>135</v>
      </c>
      <c r="B23" s="14"/>
      <c r="C23" s="14"/>
      <c r="E23" t="s">
        <v>2</v>
      </c>
      <c r="F23" t="s">
        <v>2</v>
      </c>
      <c r="G23" t="s">
        <v>2</v>
      </c>
      <c r="H23" t="s">
        <v>2</v>
      </c>
      <c r="I23" t="s">
        <v>2</v>
      </c>
      <c r="J23" t="s">
        <v>2</v>
      </c>
      <c r="K23" t="s">
        <v>2</v>
      </c>
      <c r="L23" t="s">
        <v>2</v>
      </c>
      <c r="N23" s="14" t="s">
        <v>8</v>
      </c>
      <c r="O23" s="14"/>
      <c r="P23" s="14" t="s">
        <v>169</v>
      </c>
      <c r="Q23" s="14"/>
      <c r="R23" s="14" t="s">
        <v>201</v>
      </c>
      <c r="S23" s="14"/>
      <c r="T23" s="14"/>
      <c r="U23" s="14"/>
    </row>
    <row r="26" spans="1:30" x14ac:dyDescent="0.25">
      <c r="A26" s="14" t="s">
        <v>144</v>
      </c>
      <c r="B26" s="14"/>
      <c r="C26" s="14"/>
    </row>
    <row r="27" spans="1:30" x14ac:dyDescent="0.25">
      <c r="A27" s="14" t="s">
        <v>141</v>
      </c>
      <c r="B27" s="14"/>
      <c r="C27" s="14"/>
      <c r="E27" t="s">
        <v>2</v>
      </c>
      <c r="F27" t="s">
        <v>2</v>
      </c>
      <c r="G27" t="s">
        <v>2</v>
      </c>
      <c r="H27" t="s">
        <v>2</v>
      </c>
      <c r="I27" t="s">
        <v>2</v>
      </c>
      <c r="J27" t="s">
        <v>2</v>
      </c>
      <c r="K27" t="s">
        <v>2</v>
      </c>
      <c r="L27" t="s">
        <v>2</v>
      </c>
      <c r="N27" t="s">
        <v>2</v>
      </c>
      <c r="O27" t="s">
        <v>2</v>
      </c>
      <c r="P27" t="s">
        <v>2</v>
      </c>
      <c r="Q27" s="14" t="s">
        <v>8</v>
      </c>
      <c r="R27" s="14"/>
      <c r="S27" s="14" t="s">
        <v>9</v>
      </c>
      <c r="T27" s="14"/>
      <c r="U27" s="14"/>
    </row>
    <row r="28" spans="1:30" x14ac:dyDescent="0.25">
      <c r="A28" s="14" t="s">
        <v>142</v>
      </c>
      <c r="B28" s="14"/>
      <c r="C28" s="14"/>
      <c r="E28" t="s">
        <v>2</v>
      </c>
      <c r="F28" t="s">
        <v>2</v>
      </c>
      <c r="G28" t="s">
        <v>2</v>
      </c>
      <c r="H28" t="s">
        <v>2</v>
      </c>
      <c r="I28" t="s">
        <v>2</v>
      </c>
      <c r="J28" t="s">
        <v>2</v>
      </c>
      <c r="K28" t="s">
        <v>2</v>
      </c>
      <c r="L28" t="s">
        <v>2</v>
      </c>
      <c r="N28" s="14" t="s">
        <v>8</v>
      </c>
      <c r="O28" s="14"/>
      <c r="P28" s="14" t="s">
        <v>169</v>
      </c>
      <c r="Q28" s="14"/>
      <c r="R28" s="14" t="s">
        <v>201</v>
      </c>
      <c r="S28" s="14"/>
      <c r="T28" s="14"/>
      <c r="U28" s="14"/>
    </row>
    <row r="29" spans="1:30" x14ac:dyDescent="0.25">
      <c r="A29" s="14" t="s">
        <v>143</v>
      </c>
      <c r="B29" s="14"/>
      <c r="C29" s="14"/>
      <c r="E29" t="s">
        <v>2</v>
      </c>
      <c r="F29" t="s">
        <v>2</v>
      </c>
      <c r="G29" t="s">
        <v>2</v>
      </c>
      <c r="H29" t="s">
        <v>2</v>
      </c>
      <c r="I29" t="s">
        <v>2</v>
      </c>
      <c r="J29" t="s">
        <v>2</v>
      </c>
      <c r="K29" s="14" t="s">
        <v>8</v>
      </c>
      <c r="L29" s="14"/>
      <c r="N29" s="14" t="s">
        <v>212</v>
      </c>
      <c r="O29" s="14"/>
      <c r="P29" s="14"/>
      <c r="Q29" s="14"/>
      <c r="R29" s="14"/>
      <c r="S29" s="14"/>
      <c r="T29" s="14"/>
      <c r="U29" s="14"/>
    </row>
    <row r="32" spans="1:30" x14ac:dyDescent="0.25">
      <c r="A32" s="14" t="s">
        <v>145</v>
      </c>
      <c r="B32" s="14"/>
      <c r="C32" s="14"/>
    </row>
    <row r="33" spans="1:21" x14ac:dyDescent="0.25">
      <c r="A33" s="14" t="s">
        <v>141</v>
      </c>
      <c r="B33" s="14"/>
      <c r="C33" s="14"/>
      <c r="E33" t="s">
        <v>2</v>
      </c>
      <c r="F33" t="s">
        <v>2</v>
      </c>
      <c r="G33" t="s">
        <v>2</v>
      </c>
      <c r="H33" t="s">
        <v>2</v>
      </c>
      <c r="I33" t="s">
        <v>2</v>
      </c>
      <c r="J33" t="s">
        <v>2</v>
      </c>
      <c r="K33" t="s">
        <v>2</v>
      </c>
      <c r="L33" t="s">
        <v>2</v>
      </c>
      <c r="N33" t="s">
        <v>2</v>
      </c>
      <c r="O33" t="s">
        <v>2</v>
      </c>
      <c r="P33" t="s">
        <v>2</v>
      </c>
      <c r="Q33" s="14" t="s">
        <v>8</v>
      </c>
      <c r="R33" s="14"/>
      <c r="S33" s="14" t="s">
        <v>9</v>
      </c>
      <c r="T33" s="14"/>
      <c r="U33" s="14"/>
    </row>
    <row r="34" spans="1:21" x14ac:dyDescent="0.25">
      <c r="A34" s="14" t="s">
        <v>142</v>
      </c>
      <c r="B34" s="14"/>
      <c r="C34" s="14"/>
      <c r="E34" t="s">
        <v>2</v>
      </c>
      <c r="F34" t="s">
        <v>2</v>
      </c>
      <c r="G34" t="s">
        <v>2</v>
      </c>
      <c r="H34" t="s">
        <v>2</v>
      </c>
      <c r="I34" t="s">
        <v>2</v>
      </c>
      <c r="J34" t="s">
        <v>2</v>
      </c>
      <c r="K34" t="s">
        <v>2</v>
      </c>
      <c r="L34" t="s">
        <v>2</v>
      </c>
      <c r="N34" s="14" t="s">
        <v>8</v>
      </c>
      <c r="O34" s="14"/>
      <c r="P34" s="14" t="s">
        <v>169</v>
      </c>
      <c r="Q34" s="14"/>
      <c r="R34" s="14" t="s">
        <v>201</v>
      </c>
      <c r="S34" s="14"/>
      <c r="T34" s="14"/>
      <c r="U34" s="14"/>
    </row>
    <row r="35" spans="1:21" x14ac:dyDescent="0.25">
      <c r="A35" s="14" t="s">
        <v>213</v>
      </c>
      <c r="B35" s="14"/>
      <c r="C35" s="14"/>
      <c r="E35" t="s">
        <v>2</v>
      </c>
      <c r="F35" t="s">
        <v>2</v>
      </c>
      <c r="G35" t="s">
        <v>2</v>
      </c>
      <c r="H35" t="s">
        <v>2</v>
      </c>
      <c r="I35" t="s">
        <v>2</v>
      </c>
      <c r="J35" t="s">
        <v>2</v>
      </c>
      <c r="K35" s="14" t="s">
        <v>8</v>
      </c>
      <c r="L35" s="14"/>
      <c r="Q35" s="1"/>
      <c r="R35" s="1"/>
      <c r="S35" s="1"/>
      <c r="T35" s="1"/>
      <c r="U35" s="1"/>
    </row>
    <row r="36" spans="1:21" x14ac:dyDescent="0.25">
      <c r="A36" s="1"/>
      <c r="B36" s="1"/>
      <c r="C36" s="1"/>
      <c r="N36" s="1"/>
      <c r="O36" s="1"/>
      <c r="Q36" s="1"/>
      <c r="R36" s="1"/>
      <c r="S36" s="1"/>
      <c r="T36" s="1"/>
      <c r="U36" s="1"/>
    </row>
    <row r="38" spans="1:21" x14ac:dyDescent="0.25">
      <c r="A38" s="14" t="s">
        <v>146</v>
      </c>
      <c r="B38" s="14"/>
      <c r="C38" s="14"/>
    </row>
    <row r="39" spans="1:21" x14ac:dyDescent="0.25">
      <c r="A39" s="14" t="s">
        <v>147</v>
      </c>
      <c r="B39" s="14"/>
      <c r="C39" s="14"/>
      <c r="E39" t="s">
        <v>2</v>
      </c>
      <c r="F39" t="s">
        <v>2</v>
      </c>
      <c r="G39" t="s">
        <v>2</v>
      </c>
      <c r="H39" t="s">
        <v>2</v>
      </c>
      <c r="I39" t="s">
        <v>2</v>
      </c>
      <c r="J39" t="s">
        <v>2</v>
      </c>
      <c r="K39" t="s">
        <v>2</v>
      </c>
      <c r="L39" t="s">
        <v>2</v>
      </c>
      <c r="N39" s="14" t="s">
        <v>148</v>
      </c>
      <c r="O39" s="14"/>
      <c r="P39" s="14"/>
      <c r="Q39" s="14"/>
      <c r="R39" s="14"/>
      <c r="S39" s="14"/>
      <c r="T39" s="14"/>
      <c r="U39" s="14"/>
    </row>
    <row r="40" spans="1:21" x14ac:dyDescent="0.25">
      <c r="A40" s="14" t="s">
        <v>137</v>
      </c>
      <c r="B40" s="14"/>
      <c r="C40" s="14"/>
      <c r="E40" t="s">
        <v>2</v>
      </c>
      <c r="F40" t="s">
        <v>2</v>
      </c>
      <c r="G40" t="s">
        <v>2</v>
      </c>
      <c r="H40" t="s">
        <v>2</v>
      </c>
      <c r="I40" t="s">
        <v>2</v>
      </c>
      <c r="J40" t="s">
        <v>2</v>
      </c>
      <c r="K40" t="s">
        <v>2</v>
      </c>
      <c r="L40" t="s">
        <v>2</v>
      </c>
      <c r="N40" s="14" t="s">
        <v>137</v>
      </c>
      <c r="O40" s="14"/>
      <c r="P40" s="14"/>
      <c r="Q40" s="14"/>
      <c r="R40" s="14"/>
      <c r="S40" s="14"/>
      <c r="T40" s="14"/>
      <c r="U40" s="14"/>
    </row>
    <row r="41" spans="1:21" x14ac:dyDescent="0.25">
      <c r="A41" s="14" t="s">
        <v>64</v>
      </c>
      <c r="B41" s="14"/>
      <c r="C41" s="14"/>
      <c r="E41" t="s">
        <v>2</v>
      </c>
      <c r="F41" t="s">
        <v>2</v>
      </c>
      <c r="G41" t="s">
        <v>2</v>
      </c>
      <c r="H41" t="s">
        <v>2</v>
      </c>
      <c r="I41" t="s">
        <v>2</v>
      </c>
      <c r="J41" t="s">
        <v>2</v>
      </c>
      <c r="K41" t="s">
        <v>2</v>
      </c>
      <c r="L41" t="s">
        <v>2</v>
      </c>
    </row>
    <row r="42" spans="1:21" x14ac:dyDescent="0.25">
      <c r="A42" s="14" t="s">
        <v>149</v>
      </c>
      <c r="B42" s="14"/>
      <c r="C42" s="14"/>
      <c r="E42" t="s">
        <v>2</v>
      </c>
      <c r="F42" t="s">
        <v>2</v>
      </c>
      <c r="G42" t="s">
        <v>2</v>
      </c>
      <c r="H42" t="s">
        <v>2</v>
      </c>
      <c r="I42" t="s">
        <v>2</v>
      </c>
      <c r="J42" t="s">
        <v>2</v>
      </c>
      <c r="K42" t="s">
        <v>2</v>
      </c>
      <c r="L42" t="s">
        <v>2</v>
      </c>
      <c r="N42" s="14" t="s">
        <v>8</v>
      </c>
      <c r="O42" s="14"/>
      <c r="P42" s="14" t="s">
        <v>169</v>
      </c>
      <c r="Q42" s="14"/>
      <c r="R42" s="14" t="s">
        <v>201</v>
      </c>
      <c r="S42" s="14"/>
      <c r="T42" s="14"/>
      <c r="U42" s="14"/>
    </row>
    <row r="43" spans="1:21" x14ac:dyDescent="0.25">
      <c r="A43" s="14" t="s">
        <v>150</v>
      </c>
      <c r="B43" s="14"/>
      <c r="C43" s="14"/>
      <c r="E43" t="s">
        <v>2</v>
      </c>
      <c r="F43" t="s">
        <v>2</v>
      </c>
      <c r="G43" t="s">
        <v>2</v>
      </c>
      <c r="H43" t="s">
        <v>2</v>
      </c>
      <c r="I43" t="s">
        <v>2</v>
      </c>
      <c r="J43" t="s">
        <v>2</v>
      </c>
      <c r="K43" t="s">
        <v>2</v>
      </c>
      <c r="L43" t="s">
        <v>2</v>
      </c>
      <c r="N43" s="14" t="s">
        <v>8</v>
      </c>
      <c r="O43" s="14"/>
      <c r="P43" s="14" t="s">
        <v>169</v>
      </c>
      <c r="Q43" s="14"/>
      <c r="R43" s="14" t="s">
        <v>201</v>
      </c>
      <c r="S43" s="14"/>
      <c r="T43" s="14"/>
      <c r="U43" s="14"/>
    </row>
    <row r="46" spans="1:21" x14ac:dyDescent="0.25">
      <c r="A46" s="14" t="s">
        <v>164</v>
      </c>
      <c r="B46" s="14"/>
      <c r="C46" s="14"/>
    </row>
    <row r="47" spans="1:21" x14ac:dyDescent="0.25">
      <c r="A47" s="14" t="s">
        <v>151</v>
      </c>
      <c r="B47" s="14"/>
      <c r="C47" s="14"/>
      <c r="E47" t="s">
        <v>2</v>
      </c>
      <c r="F47" t="s">
        <v>2</v>
      </c>
      <c r="G47" t="s">
        <v>2</v>
      </c>
      <c r="H47" t="s">
        <v>2</v>
      </c>
      <c r="I47" t="s">
        <v>2</v>
      </c>
      <c r="J47" t="s">
        <v>2</v>
      </c>
      <c r="K47" t="s">
        <v>2</v>
      </c>
      <c r="L47" t="s">
        <v>2</v>
      </c>
    </row>
    <row r="48" spans="1:21" x14ac:dyDescent="0.25">
      <c r="A48" s="14" t="s">
        <v>152</v>
      </c>
      <c r="B48" s="14"/>
      <c r="C48" s="14"/>
      <c r="E48" t="s">
        <v>2</v>
      </c>
      <c r="F48" t="s">
        <v>2</v>
      </c>
      <c r="G48" t="s">
        <v>2</v>
      </c>
      <c r="H48" t="s">
        <v>2</v>
      </c>
      <c r="I48" t="s">
        <v>2</v>
      </c>
      <c r="J48" t="s">
        <v>2</v>
      </c>
      <c r="K48" t="s">
        <v>2</v>
      </c>
      <c r="L48" t="s">
        <v>176</v>
      </c>
      <c r="N48" s="14" t="s">
        <v>214</v>
      </c>
      <c r="O48" s="14"/>
      <c r="P48" s="14"/>
      <c r="Q48" s="14"/>
      <c r="R48" s="14"/>
      <c r="S48" s="14"/>
      <c r="T48" s="14"/>
      <c r="U48" s="14"/>
    </row>
    <row r="51" spans="1:21" x14ac:dyDescent="0.25">
      <c r="A51" s="14" t="s">
        <v>165</v>
      </c>
      <c r="B51" s="14"/>
      <c r="C51" s="14"/>
    </row>
    <row r="52" spans="1:21" x14ac:dyDescent="0.25">
      <c r="A52" s="14" t="s">
        <v>153</v>
      </c>
      <c r="B52" s="14"/>
      <c r="C52" s="14"/>
      <c r="E52" t="s">
        <v>2</v>
      </c>
      <c r="F52" t="s">
        <v>2</v>
      </c>
      <c r="G52" t="s">
        <v>2</v>
      </c>
      <c r="H52" t="s">
        <v>2</v>
      </c>
      <c r="I52" t="s">
        <v>2</v>
      </c>
      <c r="J52" t="s">
        <v>2</v>
      </c>
      <c r="K52" t="s">
        <v>2</v>
      </c>
      <c r="L52" t="s">
        <v>2</v>
      </c>
    </row>
    <row r="53" spans="1:21" x14ac:dyDescent="0.25">
      <c r="A53" s="14" t="s">
        <v>154</v>
      </c>
      <c r="B53" s="14"/>
      <c r="C53" s="14"/>
      <c r="E53" t="s">
        <v>2</v>
      </c>
      <c r="F53" t="s">
        <v>2</v>
      </c>
      <c r="G53" t="s">
        <v>2</v>
      </c>
      <c r="H53" t="s">
        <v>2</v>
      </c>
      <c r="I53" t="s">
        <v>2</v>
      </c>
      <c r="J53" t="s">
        <v>2</v>
      </c>
      <c r="K53" t="s">
        <v>2</v>
      </c>
      <c r="L53" t="s">
        <v>176</v>
      </c>
      <c r="N53" s="14" t="s">
        <v>214</v>
      </c>
      <c r="O53" s="14"/>
      <c r="P53" s="14"/>
      <c r="Q53" s="14"/>
      <c r="R53" s="14"/>
      <c r="S53" s="14"/>
      <c r="T53" s="14"/>
      <c r="U53" s="14"/>
    </row>
    <row r="56" spans="1:21" x14ac:dyDescent="0.25">
      <c r="A56" s="14" t="s">
        <v>166</v>
      </c>
      <c r="B56" s="14"/>
      <c r="C56" s="14"/>
    </row>
    <row r="57" spans="1:21" x14ac:dyDescent="0.25">
      <c r="A57" s="14" t="s">
        <v>141</v>
      </c>
      <c r="B57" s="14"/>
      <c r="C57" s="14"/>
      <c r="E57" t="s">
        <v>2</v>
      </c>
      <c r="F57" t="s">
        <v>2</v>
      </c>
      <c r="G57" t="s">
        <v>2</v>
      </c>
      <c r="H57" t="s">
        <v>2</v>
      </c>
      <c r="I57" t="s">
        <v>2</v>
      </c>
      <c r="J57" t="s">
        <v>2</v>
      </c>
      <c r="K57" t="s">
        <v>2</v>
      </c>
      <c r="L57" t="s">
        <v>2</v>
      </c>
      <c r="N57" t="s">
        <v>2</v>
      </c>
      <c r="O57" t="s">
        <v>2</v>
      </c>
      <c r="P57" t="s">
        <v>2</v>
      </c>
      <c r="Q57" s="14" t="s">
        <v>8</v>
      </c>
      <c r="R57" s="14"/>
      <c r="S57" s="14" t="s">
        <v>9</v>
      </c>
      <c r="T57" s="14"/>
      <c r="U57" s="14"/>
    </row>
    <row r="58" spans="1:21" x14ac:dyDescent="0.25">
      <c r="A58" s="14" t="s">
        <v>155</v>
      </c>
      <c r="B58" s="14"/>
      <c r="C58" s="14"/>
      <c r="E58" t="s">
        <v>2</v>
      </c>
      <c r="F58" t="s">
        <v>2</v>
      </c>
      <c r="G58" t="s">
        <v>2</v>
      </c>
      <c r="H58" t="s">
        <v>2</v>
      </c>
      <c r="I58" t="s">
        <v>2</v>
      </c>
      <c r="J58" t="s">
        <v>2</v>
      </c>
      <c r="K58" t="s">
        <v>2</v>
      </c>
      <c r="L58" t="s">
        <v>2</v>
      </c>
      <c r="N58" t="s">
        <v>2</v>
      </c>
      <c r="O58" t="s">
        <v>2</v>
      </c>
      <c r="P58" t="s">
        <v>2</v>
      </c>
      <c r="Q58" s="14" t="s">
        <v>8</v>
      </c>
      <c r="R58" s="14"/>
      <c r="S58" s="14" t="s">
        <v>9</v>
      </c>
      <c r="T58" s="14"/>
      <c r="U58" s="14"/>
    </row>
    <row r="59" spans="1:21" x14ac:dyDescent="0.25">
      <c r="A59" s="14" t="s">
        <v>137</v>
      </c>
      <c r="B59" s="14"/>
      <c r="C59" s="14"/>
      <c r="E59" t="s">
        <v>2</v>
      </c>
      <c r="F59" t="s">
        <v>2</v>
      </c>
      <c r="G59" t="s">
        <v>2</v>
      </c>
      <c r="H59" t="s">
        <v>2</v>
      </c>
      <c r="I59" t="s">
        <v>2</v>
      </c>
      <c r="J59" t="s">
        <v>2</v>
      </c>
      <c r="K59" t="s">
        <v>2</v>
      </c>
      <c r="L59" t="s">
        <v>2</v>
      </c>
      <c r="N59" s="14" t="s">
        <v>137</v>
      </c>
      <c r="O59" s="14"/>
      <c r="P59" s="14"/>
      <c r="Q59" s="14"/>
      <c r="R59" s="14"/>
      <c r="S59" s="14"/>
      <c r="T59" s="14"/>
      <c r="U59" s="14"/>
    </row>
    <row r="60" spans="1:21" x14ac:dyDescent="0.25">
      <c r="A60" s="14" t="s">
        <v>157</v>
      </c>
      <c r="B60" s="14"/>
      <c r="C60" s="14"/>
      <c r="E60" t="s">
        <v>2</v>
      </c>
      <c r="F60" t="s">
        <v>2</v>
      </c>
      <c r="G60" t="s">
        <v>2</v>
      </c>
      <c r="H60" t="s">
        <v>2</v>
      </c>
      <c r="I60" t="s">
        <v>2</v>
      </c>
      <c r="J60" t="s">
        <v>2</v>
      </c>
      <c r="K60" t="s">
        <v>2</v>
      </c>
      <c r="L60" t="s">
        <v>2</v>
      </c>
      <c r="N60" s="14" t="s">
        <v>8</v>
      </c>
      <c r="O60" s="14"/>
      <c r="P60" s="14" t="s">
        <v>169</v>
      </c>
      <c r="Q60" s="14"/>
      <c r="R60" s="14" t="s">
        <v>201</v>
      </c>
      <c r="S60" s="14"/>
      <c r="T60" s="14"/>
      <c r="U60" s="14"/>
    </row>
    <row r="63" spans="1:21" x14ac:dyDescent="0.25">
      <c r="A63" s="14" t="s">
        <v>167</v>
      </c>
      <c r="B63" s="14"/>
      <c r="C63" s="14"/>
    </row>
    <row r="64" spans="1:21" x14ac:dyDescent="0.25">
      <c r="A64" s="14" t="s">
        <v>141</v>
      </c>
      <c r="B64" s="14"/>
      <c r="C64" s="14"/>
      <c r="E64" t="s">
        <v>2</v>
      </c>
      <c r="F64" t="s">
        <v>2</v>
      </c>
      <c r="G64" t="s">
        <v>2</v>
      </c>
      <c r="H64" t="s">
        <v>2</v>
      </c>
      <c r="I64" t="s">
        <v>2</v>
      </c>
      <c r="J64" t="s">
        <v>2</v>
      </c>
      <c r="K64" t="s">
        <v>2</v>
      </c>
      <c r="L64" t="s">
        <v>2</v>
      </c>
      <c r="N64" t="s">
        <v>2</v>
      </c>
      <c r="O64" t="s">
        <v>2</v>
      </c>
      <c r="P64" t="s">
        <v>2</v>
      </c>
      <c r="Q64" s="14" t="s">
        <v>8</v>
      </c>
      <c r="R64" s="14"/>
      <c r="S64" s="14" t="s">
        <v>9</v>
      </c>
      <c r="T64" s="14"/>
      <c r="U64" s="14"/>
    </row>
    <row r="65" spans="1:21" x14ac:dyDescent="0.25">
      <c r="A65" s="14" t="s">
        <v>155</v>
      </c>
      <c r="B65" s="14"/>
      <c r="C65" s="14"/>
      <c r="E65" t="s">
        <v>2</v>
      </c>
      <c r="F65" t="s">
        <v>2</v>
      </c>
      <c r="G65" t="s">
        <v>2</v>
      </c>
      <c r="H65" t="s">
        <v>2</v>
      </c>
      <c r="I65" t="s">
        <v>2</v>
      </c>
      <c r="J65" t="s">
        <v>2</v>
      </c>
      <c r="K65" t="s">
        <v>2</v>
      </c>
      <c r="L65" t="s">
        <v>2</v>
      </c>
      <c r="N65" t="s">
        <v>2</v>
      </c>
      <c r="O65" t="s">
        <v>2</v>
      </c>
      <c r="P65" t="s">
        <v>2</v>
      </c>
      <c r="Q65" s="14" t="s">
        <v>8</v>
      </c>
      <c r="R65" s="14"/>
      <c r="S65" s="14" t="s">
        <v>9</v>
      </c>
      <c r="T65" s="14"/>
      <c r="U65" s="14"/>
    </row>
    <row r="66" spans="1:21" x14ac:dyDescent="0.25">
      <c r="A66" s="14" t="s">
        <v>137</v>
      </c>
      <c r="B66" s="14"/>
      <c r="C66" s="14"/>
      <c r="E66" t="s">
        <v>2</v>
      </c>
      <c r="F66" t="s">
        <v>2</v>
      </c>
      <c r="G66" t="s">
        <v>2</v>
      </c>
      <c r="H66" t="s">
        <v>2</v>
      </c>
      <c r="I66" t="s">
        <v>2</v>
      </c>
      <c r="J66" t="s">
        <v>2</v>
      </c>
      <c r="K66" s="27" t="s">
        <v>2</v>
      </c>
      <c r="L66" s="27" t="s">
        <v>2</v>
      </c>
      <c r="N66" s="14" t="s">
        <v>137</v>
      </c>
      <c r="O66" s="14"/>
      <c r="P66" s="14"/>
      <c r="Q66" s="14"/>
      <c r="R66" s="14"/>
      <c r="S66" s="14"/>
      <c r="T66" s="14"/>
      <c r="U66" s="14"/>
    </row>
    <row r="67" spans="1:21" x14ac:dyDescent="0.25">
      <c r="A67" s="14" t="s">
        <v>157</v>
      </c>
      <c r="B67" s="14"/>
      <c r="C67" s="14"/>
      <c r="E67" t="s">
        <v>2</v>
      </c>
      <c r="F67" t="s">
        <v>2</v>
      </c>
      <c r="G67" t="s">
        <v>2</v>
      </c>
      <c r="H67" t="s">
        <v>2</v>
      </c>
      <c r="I67" t="s">
        <v>2</v>
      </c>
      <c r="J67" t="s">
        <v>2</v>
      </c>
      <c r="K67" t="s">
        <v>2</v>
      </c>
      <c r="L67" t="s">
        <v>2</v>
      </c>
      <c r="N67" s="14" t="s">
        <v>8</v>
      </c>
      <c r="O67" s="14"/>
      <c r="P67" s="14" t="s">
        <v>169</v>
      </c>
      <c r="Q67" s="14"/>
      <c r="R67" s="14" t="s">
        <v>201</v>
      </c>
      <c r="S67" s="14"/>
      <c r="T67" s="14"/>
      <c r="U67" s="14"/>
    </row>
    <row r="70" spans="1:21" x14ac:dyDescent="0.25">
      <c r="A70" s="14" t="s">
        <v>168</v>
      </c>
      <c r="B70" s="14"/>
      <c r="C70" s="14"/>
    </row>
    <row r="71" spans="1:21" x14ac:dyDescent="0.25">
      <c r="A71" s="14" t="s">
        <v>158</v>
      </c>
      <c r="B71" s="14"/>
      <c r="C71" s="14"/>
      <c r="E71" t="s">
        <v>2</v>
      </c>
      <c r="F71" t="s">
        <v>2</v>
      </c>
      <c r="G71" t="s">
        <v>2</v>
      </c>
      <c r="H71" t="s">
        <v>2</v>
      </c>
      <c r="I71" t="s">
        <v>2</v>
      </c>
      <c r="J71" t="s">
        <v>2</v>
      </c>
      <c r="K71" t="s">
        <v>2</v>
      </c>
      <c r="L71" t="s">
        <v>2</v>
      </c>
      <c r="N71" s="14" t="s">
        <v>8</v>
      </c>
      <c r="O71" s="14"/>
      <c r="P71" s="14" t="s">
        <v>159</v>
      </c>
      <c r="Q71" s="14"/>
      <c r="R71" s="14"/>
      <c r="S71" s="14" t="s">
        <v>160</v>
      </c>
      <c r="T71" s="14"/>
      <c r="U71" s="14"/>
    </row>
    <row r="74" spans="1:21" x14ac:dyDescent="0.25">
      <c r="A74" s="14"/>
      <c r="B74" s="14"/>
      <c r="C74" s="14"/>
    </row>
  </sheetData>
  <mergeCells count="133">
    <mergeCell ref="P71:R71"/>
    <mergeCell ref="S71:U71"/>
    <mergeCell ref="N12:O12"/>
    <mergeCell ref="P12:R12"/>
    <mergeCell ref="S12:U12"/>
    <mergeCell ref="K18:L18"/>
    <mergeCell ref="S7:U7"/>
    <mergeCell ref="N7:O7"/>
    <mergeCell ref="S27:U27"/>
    <mergeCell ref="Q33:R33"/>
    <mergeCell ref="S33:U33"/>
    <mergeCell ref="Q57:R57"/>
    <mergeCell ref="S57:U57"/>
    <mergeCell ref="Q58:R58"/>
    <mergeCell ref="S58:U58"/>
    <mergeCell ref="P34:Q34"/>
    <mergeCell ref="R34:U34"/>
    <mergeCell ref="P42:Q42"/>
    <mergeCell ref="R42:U42"/>
    <mergeCell ref="P43:Q43"/>
    <mergeCell ref="R43:U43"/>
    <mergeCell ref="P60:Q60"/>
    <mergeCell ref="R60:U60"/>
    <mergeCell ref="Q6:S6"/>
    <mergeCell ref="P7:R7"/>
    <mergeCell ref="S9:U9"/>
    <mergeCell ref="S10:U10"/>
    <mergeCell ref="S11:U11"/>
    <mergeCell ref="P11:R11"/>
    <mergeCell ref="P28:Q28"/>
    <mergeCell ref="R28:U28"/>
    <mergeCell ref="A1:C1"/>
    <mergeCell ref="A2:C2"/>
    <mergeCell ref="A3:C3"/>
    <mergeCell ref="W3:AD3"/>
    <mergeCell ref="Q3:R3"/>
    <mergeCell ref="A5:C5"/>
    <mergeCell ref="A6:C6"/>
    <mergeCell ref="W5:X5"/>
    <mergeCell ref="T6:U6"/>
    <mergeCell ref="Y5:Z5"/>
    <mergeCell ref="AA5:AD5"/>
    <mergeCell ref="N6:P6"/>
    <mergeCell ref="S3:U3"/>
    <mergeCell ref="S4:U4"/>
    <mergeCell ref="S5:U5"/>
    <mergeCell ref="W10:AD10"/>
    <mergeCell ref="A16:C16"/>
    <mergeCell ref="W16:X16"/>
    <mergeCell ref="A38:C38"/>
    <mergeCell ref="A39:C39"/>
    <mergeCell ref="N39:U39"/>
    <mergeCell ref="A29:C29"/>
    <mergeCell ref="K29:L29"/>
    <mergeCell ref="N29:U29"/>
    <mergeCell ref="A32:C32"/>
    <mergeCell ref="A33:C33"/>
    <mergeCell ref="A35:C35"/>
    <mergeCell ref="K35:L35"/>
    <mergeCell ref="A10:C10"/>
    <mergeCell ref="A12:C12"/>
    <mergeCell ref="A34:C34"/>
    <mergeCell ref="N34:O34"/>
    <mergeCell ref="A26:C26"/>
    <mergeCell ref="N22:O22"/>
    <mergeCell ref="N23:O23"/>
    <mergeCell ref="A27:C27"/>
    <mergeCell ref="Q27:R27"/>
    <mergeCell ref="A28:C28"/>
    <mergeCell ref="N28:O28"/>
    <mergeCell ref="A18:C18"/>
    <mergeCell ref="A14:C14"/>
    <mergeCell ref="W22:AD22"/>
    <mergeCell ref="A23:C23"/>
    <mergeCell ref="A21:C21"/>
    <mergeCell ref="A22:C22"/>
    <mergeCell ref="K14:L14"/>
    <mergeCell ref="N14:U14"/>
    <mergeCell ref="P16:Q16"/>
    <mergeCell ref="R16:U16"/>
    <mergeCell ref="Y16:Z16"/>
    <mergeCell ref="AA16:AD16"/>
    <mergeCell ref="P22:Q22"/>
    <mergeCell ref="R22:U22"/>
    <mergeCell ref="P23:Q23"/>
    <mergeCell ref="R23:U23"/>
    <mergeCell ref="W14:AD14"/>
    <mergeCell ref="A42:C42"/>
    <mergeCell ref="N42:O42"/>
    <mergeCell ref="A43:C43"/>
    <mergeCell ref="N43:O43"/>
    <mergeCell ref="A40:C40"/>
    <mergeCell ref="N40:U40"/>
    <mergeCell ref="A41:C41"/>
    <mergeCell ref="A51:C51"/>
    <mergeCell ref="A52:C52"/>
    <mergeCell ref="A53:C53"/>
    <mergeCell ref="N53:U53"/>
    <mergeCell ref="A46:C46"/>
    <mergeCell ref="A47:C47"/>
    <mergeCell ref="A48:C48"/>
    <mergeCell ref="N48:U48"/>
    <mergeCell ref="A59:C59"/>
    <mergeCell ref="N59:U59"/>
    <mergeCell ref="P67:Q67"/>
    <mergeCell ref="R67:U67"/>
    <mergeCell ref="A60:C60"/>
    <mergeCell ref="N60:O60"/>
    <mergeCell ref="A56:C56"/>
    <mergeCell ref="A57:C57"/>
    <mergeCell ref="A58:C58"/>
    <mergeCell ref="Q64:R64"/>
    <mergeCell ref="S64:U64"/>
    <mergeCell ref="Q65:R65"/>
    <mergeCell ref="S65:U65"/>
    <mergeCell ref="A74:C74"/>
    <mergeCell ref="A4:C4"/>
    <mergeCell ref="Q4:R4"/>
    <mergeCell ref="W4:AD4"/>
    <mergeCell ref="N18:U18"/>
    <mergeCell ref="A9:C9"/>
    <mergeCell ref="A11:C11"/>
    <mergeCell ref="A7:C7"/>
    <mergeCell ref="A70:C70"/>
    <mergeCell ref="A71:C71"/>
    <mergeCell ref="N71:O71"/>
    <mergeCell ref="A66:C66"/>
    <mergeCell ref="N66:U66"/>
    <mergeCell ref="A67:C67"/>
    <mergeCell ref="N67:O67"/>
    <mergeCell ref="A63:C63"/>
    <mergeCell ref="A64:C64"/>
    <mergeCell ref="A65:C6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326A1-73E5-4324-A4BA-CBC04B7407E3}">
  <dimension ref="A1:AF55"/>
  <sheetViews>
    <sheetView workbookViewId="0">
      <selection activeCell="S8" sqref="S8"/>
    </sheetView>
  </sheetViews>
  <sheetFormatPr defaultRowHeight="15" x14ac:dyDescent="0.25"/>
  <cols>
    <col min="17" max="17" width="10.140625" customWidth="1"/>
    <col min="18" max="18" width="15.140625" bestFit="1" customWidth="1"/>
    <col min="19" max="19" width="10.140625" customWidth="1"/>
    <col min="20" max="20" width="15.140625" bestFit="1" customWidth="1"/>
    <col min="21" max="21" width="10.140625" customWidth="1"/>
    <col min="22" max="22" width="17.42578125" bestFit="1" customWidth="1"/>
    <col min="23" max="23" width="10.140625" customWidth="1"/>
    <col min="24" max="24" width="16.28515625" bestFit="1" customWidth="1"/>
    <col min="25" max="26" width="10.140625" customWidth="1"/>
  </cols>
  <sheetData>
    <row r="1" spans="1:32" x14ac:dyDescent="0.25">
      <c r="A1" s="14" t="s">
        <v>0</v>
      </c>
      <c r="B1" s="14"/>
      <c r="C1" t="s">
        <v>15</v>
      </c>
      <c r="D1" s="14" t="s">
        <v>16</v>
      </c>
      <c r="E1" s="14"/>
      <c r="F1" s="14"/>
      <c r="G1" s="14"/>
      <c r="H1" s="14"/>
      <c r="I1" s="14"/>
      <c r="J1" s="14"/>
      <c r="K1" s="14"/>
      <c r="L1" s="14"/>
      <c r="M1" s="14"/>
    </row>
    <row r="2" spans="1:32" x14ac:dyDescent="0.25">
      <c r="A2" s="14" t="s">
        <v>2</v>
      </c>
      <c r="B2" s="14"/>
      <c r="C2" t="s">
        <v>17</v>
      </c>
      <c r="D2" s="14" t="s">
        <v>14</v>
      </c>
      <c r="E2" s="14"/>
      <c r="F2" s="14"/>
      <c r="G2" s="14"/>
      <c r="H2" s="14"/>
      <c r="I2" s="14"/>
      <c r="J2" s="14"/>
      <c r="K2" s="14"/>
      <c r="L2" s="14"/>
      <c r="M2" s="14"/>
    </row>
    <row r="3" spans="1:32" x14ac:dyDescent="0.25">
      <c r="A3" s="14" t="s">
        <v>8</v>
      </c>
      <c r="B3" s="14"/>
      <c r="C3" t="s">
        <v>19</v>
      </c>
      <c r="D3" s="14" t="s">
        <v>20</v>
      </c>
      <c r="E3" s="14"/>
      <c r="F3" s="14"/>
      <c r="G3" s="14"/>
      <c r="H3" s="14"/>
      <c r="I3" s="14"/>
      <c r="J3" s="14"/>
      <c r="K3" s="14"/>
      <c r="L3" s="14"/>
      <c r="M3" s="14"/>
    </row>
    <row r="4" spans="1:32" x14ac:dyDescent="0.25">
      <c r="A4" s="14" t="s">
        <v>10</v>
      </c>
      <c r="B4" s="14"/>
      <c r="C4" t="s">
        <v>17</v>
      </c>
      <c r="D4" s="14" t="s">
        <v>51</v>
      </c>
      <c r="E4" s="14"/>
      <c r="F4" s="14"/>
      <c r="G4" s="14"/>
      <c r="H4" s="14"/>
      <c r="I4" s="14"/>
      <c r="J4" s="14"/>
      <c r="K4" s="14"/>
      <c r="L4" s="14"/>
      <c r="M4" s="14"/>
    </row>
    <row r="5" spans="1:32" x14ac:dyDescent="0.25">
      <c r="A5" s="14" t="s">
        <v>21</v>
      </c>
      <c r="B5" s="14"/>
      <c r="C5" t="s">
        <v>186</v>
      </c>
      <c r="D5" s="14" t="s">
        <v>23</v>
      </c>
      <c r="E5" s="14"/>
      <c r="F5" s="14"/>
      <c r="G5" s="14"/>
      <c r="H5" s="14"/>
      <c r="I5" s="14"/>
      <c r="J5" s="14"/>
      <c r="K5" s="14"/>
      <c r="L5" s="14"/>
      <c r="M5" s="14"/>
    </row>
    <row r="6" spans="1:32" x14ac:dyDescent="0.25">
      <c r="A6" s="14" t="s">
        <v>24</v>
      </c>
      <c r="B6" s="14"/>
      <c r="C6" t="s">
        <v>186</v>
      </c>
      <c r="D6" s="14" t="s">
        <v>47</v>
      </c>
      <c r="E6" s="14"/>
      <c r="F6" s="14"/>
      <c r="G6" s="14"/>
      <c r="H6" s="14"/>
      <c r="I6" s="14"/>
      <c r="J6" s="14"/>
      <c r="K6" s="14"/>
      <c r="L6" s="14"/>
      <c r="M6" s="14"/>
    </row>
    <row r="7" spans="1:32" x14ac:dyDescent="0.25">
      <c r="A7" s="14" t="s">
        <v>138</v>
      </c>
      <c r="B7" s="14"/>
      <c r="C7" t="s">
        <v>139</v>
      </c>
      <c r="D7" s="14" t="s">
        <v>140</v>
      </c>
      <c r="E7" s="14"/>
      <c r="F7" s="14"/>
      <c r="G7" s="14"/>
      <c r="H7" s="14"/>
      <c r="I7" s="14"/>
      <c r="J7" s="14"/>
      <c r="K7" s="14"/>
      <c r="L7" s="14"/>
      <c r="M7" s="14"/>
    </row>
    <row r="8" spans="1:32" x14ac:dyDescent="0.25">
      <c r="A8" s="14" t="s">
        <v>201</v>
      </c>
      <c r="B8" s="14"/>
      <c r="C8" t="s">
        <v>22</v>
      </c>
      <c r="D8" s="14" t="s">
        <v>184</v>
      </c>
      <c r="E8" s="14"/>
      <c r="F8" s="14"/>
      <c r="G8" s="14"/>
      <c r="H8" s="14"/>
      <c r="I8" s="14"/>
      <c r="J8" s="14"/>
      <c r="K8" s="14"/>
      <c r="L8" s="14"/>
      <c r="M8" s="14"/>
    </row>
    <row r="9" spans="1:32" x14ac:dyDescent="0.25">
      <c r="A9" s="14" t="s">
        <v>176</v>
      </c>
      <c r="B9" s="14"/>
      <c r="C9" t="s">
        <v>17</v>
      </c>
      <c r="D9" s="14" t="s">
        <v>205</v>
      </c>
      <c r="E9" s="14"/>
      <c r="F9" s="14"/>
      <c r="G9" s="14"/>
      <c r="H9" s="14"/>
      <c r="I9" s="14"/>
      <c r="J9" s="14"/>
      <c r="K9" s="14"/>
      <c r="L9" s="14"/>
      <c r="M9" s="14"/>
    </row>
    <row r="10" spans="1:32" ht="15.75" thickBot="1" x14ac:dyDescent="0.3">
      <c r="A10" s="14" t="s">
        <v>183</v>
      </c>
      <c r="B10" s="14"/>
      <c r="C10" t="s">
        <v>19</v>
      </c>
      <c r="D10" s="14" t="s">
        <v>185</v>
      </c>
      <c r="E10" s="14"/>
      <c r="F10" s="14"/>
      <c r="G10" s="14"/>
      <c r="H10" s="14"/>
      <c r="I10" s="14"/>
      <c r="J10" s="14"/>
      <c r="K10" s="14"/>
      <c r="L10" s="14"/>
      <c r="M10" s="14"/>
    </row>
    <row r="11" spans="1:32" x14ac:dyDescent="0.25">
      <c r="Q11" s="15" t="s">
        <v>21</v>
      </c>
      <c r="R11" s="16"/>
      <c r="S11" s="16"/>
      <c r="T11" s="16"/>
      <c r="U11" s="16"/>
      <c r="V11" s="17"/>
      <c r="W11" s="23" t="s">
        <v>24</v>
      </c>
      <c r="X11" s="24"/>
      <c r="Y11" s="24"/>
      <c r="Z11" s="24"/>
      <c r="AA11" s="15" t="s">
        <v>84</v>
      </c>
      <c r="AB11" s="16"/>
      <c r="AC11" s="16"/>
      <c r="AD11" s="16"/>
      <c r="AE11" s="16"/>
      <c r="AF11" s="17"/>
    </row>
    <row r="12" spans="1:32" x14ac:dyDescent="0.25">
      <c r="Q12" s="22" t="s">
        <v>162</v>
      </c>
      <c r="R12" s="19"/>
      <c r="S12" s="18" t="s">
        <v>203</v>
      </c>
      <c r="T12" s="19"/>
      <c r="U12" s="20" t="s">
        <v>204</v>
      </c>
      <c r="V12" s="21"/>
      <c r="W12" s="22" t="s">
        <v>203</v>
      </c>
      <c r="X12" s="19"/>
      <c r="Y12" s="18" t="s">
        <v>204</v>
      </c>
      <c r="Z12" s="20"/>
      <c r="AA12" s="22" t="s">
        <v>162</v>
      </c>
      <c r="AB12" s="19"/>
      <c r="AC12" s="18" t="s">
        <v>161</v>
      </c>
      <c r="AD12" s="19"/>
      <c r="AE12" s="20" t="s">
        <v>163</v>
      </c>
      <c r="AF12" s="21"/>
    </row>
    <row r="13" spans="1:32" x14ac:dyDescent="0.25">
      <c r="Q13" s="6" t="s">
        <v>99</v>
      </c>
      <c r="R13" s="3" t="s">
        <v>52</v>
      </c>
      <c r="S13" s="2" t="s">
        <v>99</v>
      </c>
      <c r="T13" s="3" t="s">
        <v>40</v>
      </c>
      <c r="U13" s="2" t="s">
        <v>99</v>
      </c>
      <c r="V13" s="7" t="s">
        <v>60</v>
      </c>
      <c r="W13" s="6" t="s">
        <v>99</v>
      </c>
      <c r="X13" s="3" t="s">
        <v>67</v>
      </c>
      <c r="Y13" s="6" t="s">
        <v>99</v>
      </c>
      <c r="Z13" t="s">
        <v>68</v>
      </c>
      <c r="AA13" s="6" t="s">
        <v>99</v>
      </c>
      <c r="AB13" s="3" t="s">
        <v>85</v>
      </c>
      <c r="AC13" s="2" t="s">
        <v>99</v>
      </c>
      <c r="AD13" s="3" t="s">
        <v>118</v>
      </c>
      <c r="AE13" s="2" t="s">
        <v>99</v>
      </c>
      <c r="AF13" s="7" t="s">
        <v>101</v>
      </c>
    </row>
    <row r="14" spans="1:32" x14ac:dyDescent="0.25">
      <c r="Q14" s="6" t="s">
        <v>25</v>
      </c>
      <c r="R14" s="3" t="s">
        <v>53</v>
      </c>
      <c r="S14" s="2" t="s">
        <v>25</v>
      </c>
      <c r="T14" s="3" t="s">
        <v>41</v>
      </c>
      <c r="U14" s="2" t="s">
        <v>25</v>
      </c>
      <c r="V14" s="7" t="s">
        <v>61</v>
      </c>
      <c r="W14" s="6" t="s">
        <v>25</v>
      </c>
      <c r="X14" s="3" t="s">
        <v>45</v>
      </c>
      <c r="Y14" s="6" t="s">
        <v>25</v>
      </c>
      <c r="Z14" t="s">
        <v>69</v>
      </c>
      <c r="AA14" s="6" t="s">
        <v>25</v>
      </c>
      <c r="AB14" s="3" t="s">
        <v>86</v>
      </c>
      <c r="AC14" s="2" t="s">
        <v>25</v>
      </c>
      <c r="AD14" s="3" t="s">
        <v>119</v>
      </c>
      <c r="AE14" s="2" t="s">
        <v>25</v>
      </c>
      <c r="AF14" s="7" t="s">
        <v>102</v>
      </c>
    </row>
    <row r="15" spans="1:32" x14ac:dyDescent="0.25">
      <c r="Q15" s="6" t="s">
        <v>26</v>
      </c>
      <c r="R15" s="3" t="s">
        <v>54</v>
      </c>
      <c r="S15" s="2" t="s">
        <v>26</v>
      </c>
      <c r="T15" s="3" t="s">
        <v>42</v>
      </c>
      <c r="U15" s="2" t="s">
        <v>26</v>
      </c>
      <c r="V15" s="7" t="s">
        <v>62</v>
      </c>
      <c r="W15" s="6" t="s">
        <v>26</v>
      </c>
      <c r="X15" s="3" t="s">
        <v>46</v>
      </c>
      <c r="Y15" s="6" t="s">
        <v>26</v>
      </c>
      <c r="Z15" t="s">
        <v>70</v>
      </c>
      <c r="AA15" s="6" t="s">
        <v>26</v>
      </c>
      <c r="AB15" s="3" t="s">
        <v>87</v>
      </c>
      <c r="AC15" s="2" t="s">
        <v>26</v>
      </c>
      <c r="AD15" s="3" t="s">
        <v>120</v>
      </c>
      <c r="AE15" s="2" t="s">
        <v>26</v>
      </c>
      <c r="AF15" s="7" t="s">
        <v>103</v>
      </c>
    </row>
    <row r="16" spans="1:32" x14ac:dyDescent="0.25">
      <c r="Q16" s="6" t="s">
        <v>27</v>
      </c>
      <c r="R16" s="3" t="s">
        <v>55</v>
      </c>
      <c r="S16" s="2" t="s">
        <v>27</v>
      </c>
      <c r="T16" s="3" t="s">
        <v>10</v>
      </c>
      <c r="U16" s="2" t="s">
        <v>27</v>
      </c>
      <c r="V16" s="7" t="s">
        <v>63</v>
      </c>
      <c r="W16" s="6" t="s">
        <v>27</v>
      </c>
      <c r="X16" s="3" t="s">
        <v>48</v>
      </c>
      <c r="Y16" s="6" t="s">
        <v>27</v>
      </c>
      <c r="Z16" t="s">
        <v>71</v>
      </c>
      <c r="AA16" s="6" t="s">
        <v>27</v>
      </c>
      <c r="AB16" s="3" t="s">
        <v>88</v>
      </c>
      <c r="AC16" s="2" t="s">
        <v>27</v>
      </c>
      <c r="AD16" s="3" t="s">
        <v>121</v>
      </c>
      <c r="AE16" s="2" t="s">
        <v>27</v>
      </c>
      <c r="AF16" s="7" t="s">
        <v>104</v>
      </c>
    </row>
    <row r="17" spans="17:32" x14ac:dyDescent="0.25">
      <c r="Q17" s="6" t="s">
        <v>28</v>
      </c>
      <c r="R17" s="3" t="s">
        <v>56</v>
      </c>
      <c r="S17" s="2" t="s">
        <v>28</v>
      </c>
      <c r="T17" s="3" t="s">
        <v>43</v>
      </c>
      <c r="U17" s="2" t="s">
        <v>28</v>
      </c>
      <c r="V17" s="7" t="s">
        <v>64</v>
      </c>
      <c r="W17" s="6" t="s">
        <v>28</v>
      </c>
      <c r="X17" s="3" t="s">
        <v>49</v>
      </c>
      <c r="Y17" s="6" t="s">
        <v>28</v>
      </c>
      <c r="Z17" t="s">
        <v>72</v>
      </c>
      <c r="AA17" s="6" t="s">
        <v>28</v>
      </c>
      <c r="AB17" s="3" t="s">
        <v>89</v>
      </c>
      <c r="AC17" s="2" t="s">
        <v>28</v>
      </c>
      <c r="AD17" s="3" t="s">
        <v>122</v>
      </c>
      <c r="AE17" s="2" t="s">
        <v>28</v>
      </c>
      <c r="AF17" s="7" t="s">
        <v>105</v>
      </c>
    </row>
    <row r="18" spans="17:32" x14ac:dyDescent="0.25">
      <c r="Q18" s="6" t="s">
        <v>29</v>
      </c>
      <c r="R18" s="3" t="s">
        <v>57</v>
      </c>
      <c r="S18" s="2" t="s">
        <v>29</v>
      </c>
      <c r="T18" s="3" t="s">
        <v>44</v>
      </c>
      <c r="U18" s="2" t="s">
        <v>29</v>
      </c>
      <c r="V18" s="7"/>
      <c r="W18" s="6" t="s">
        <v>29</v>
      </c>
      <c r="X18" s="3" t="s">
        <v>50</v>
      </c>
      <c r="Y18" s="6" t="s">
        <v>29</v>
      </c>
      <c r="Z18" t="s">
        <v>73</v>
      </c>
      <c r="AA18" s="6" t="s">
        <v>29</v>
      </c>
      <c r="AB18" s="3" t="s">
        <v>90</v>
      </c>
      <c r="AC18" s="2" t="s">
        <v>29</v>
      </c>
      <c r="AD18" s="3" t="s">
        <v>123</v>
      </c>
      <c r="AE18" s="2" t="s">
        <v>29</v>
      </c>
      <c r="AF18" s="7" t="s">
        <v>106</v>
      </c>
    </row>
    <row r="19" spans="17:32" x14ac:dyDescent="0.25">
      <c r="Q19" s="6" t="s">
        <v>30</v>
      </c>
      <c r="R19" s="3" t="s">
        <v>58</v>
      </c>
      <c r="S19" s="2" t="s">
        <v>30</v>
      </c>
      <c r="T19" s="3" t="s">
        <v>65</v>
      </c>
      <c r="U19" s="2" t="s">
        <v>30</v>
      </c>
      <c r="W19" s="6" t="s">
        <v>30</v>
      </c>
      <c r="X19" t="s">
        <v>18</v>
      </c>
      <c r="Y19" s="6" t="s">
        <v>30</v>
      </c>
      <c r="Z19" t="s">
        <v>74</v>
      </c>
      <c r="AA19" s="6" t="s">
        <v>30</v>
      </c>
      <c r="AB19" s="3" t="s">
        <v>91</v>
      </c>
      <c r="AC19" s="2" t="s">
        <v>30</v>
      </c>
      <c r="AD19" s="3" t="s">
        <v>124</v>
      </c>
      <c r="AE19" s="2" t="s">
        <v>30</v>
      </c>
      <c r="AF19" s="7" t="s">
        <v>107</v>
      </c>
    </row>
    <row r="20" spans="17:32" ht="15.75" thickBot="1" x14ac:dyDescent="0.3">
      <c r="Q20" s="8" t="s">
        <v>31</v>
      </c>
      <c r="R20" s="9" t="s">
        <v>59</v>
      </c>
      <c r="S20" s="2" t="s">
        <v>31</v>
      </c>
      <c r="T20" s="9" t="s">
        <v>66</v>
      </c>
      <c r="U20" s="2" t="s">
        <v>31</v>
      </c>
      <c r="V20" s="11"/>
      <c r="W20" s="8" t="s">
        <v>31</v>
      </c>
      <c r="X20" s="11"/>
      <c r="Y20" s="8" t="s">
        <v>31</v>
      </c>
      <c r="Z20" s="11"/>
      <c r="AA20" s="6" t="s">
        <v>31</v>
      </c>
      <c r="AB20" s="3" t="s">
        <v>92</v>
      </c>
      <c r="AC20" s="2" t="s">
        <v>31</v>
      </c>
      <c r="AD20" s="3" t="s">
        <v>125</v>
      </c>
      <c r="AE20" s="2" t="s">
        <v>31</v>
      </c>
      <c r="AF20" s="7" t="s">
        <v>108</v>
      </c>
    </row>
    <row r="21" spans="17:32" x14ac:dyDescent="0.25">
      <c r="Q21" s="23" t="s">
        <v>75</v>
      </c>
      <c r="R21" s="24"/>
      <c r="S21" s="24"/>
      <c r="T21" s="25"/>
      <c r="U21" s="23" t="s">
        <v>75</v>
      </c>
      <c r="V21" s="24"/>
      <c r="W21" s="24"/>
      <c r="X21" s="25"/>
      <c r="AA21" s="6" t="s">
        <v>32</v>
      </c>
      <c r="AB21" s="3" t="s">
        <v>93</v>
      </c>
      <c r="AC21" s="2" t="s">
        <v>32</v>
      </c>
      <c r="AD21" s="3" t="s">
        <v>126</v>
      </c>
      <c r="AE21" s="2" t="s">
        <v>32</v>
      </c>
      <c r="AF21" s="7" t="s">
        <v>110</v>
      </c>
    </row>
    <row r="22" spans="17:32" x14ac:dyDescent="0.25">
      <c r="Q22" s="22" t="s">
        <v>177</v>
      </c>
      <c r="R22" s="19"/>
      <c r="S22" s="18" t="s">
        <v>177</v>
      </c>
      <c r="T22" s="21"/>
      <c r="U22" s="22" t="s">
        <v>178</v>
      </c>
      <c r="V22" s="19"/>
      <c r="W22" s="18" t="s">
        <v>178</v>
      </c>
      <c r="X22" s="21"/>
      <c r="AA22" s="6" t="s">
        <v>33</v>
      </c>
      <c r="AB22" s="3" t="s">
        <v>94</v>
      </c>
      <c r="AC22" s="2" t="s">
        <v>33</v>
      </c>
      <c r="AD22" s="3" t="s">
        <v>127</v>
      </c>
      <c r="AE22" s="2" t="s">
        <v>33</v>
      </c>
      <c r="AF22" s="7" t="s">
        <v>111</v>
      </c>
    </row>
    <row r="23" spans="17:32" x14ac:dyDescent="0.25">
      <c r="Q23" s="6" t="str">
        <f>_xlfn.CONCAT("00 ",DEC2BIN(0,4))</f>
        <v>00 0000</v>
      </c>
      <c r="R23" s="3" t="s">
        <v>189</v>
      </c>
      <c r="S23" s="2" t="str">
        <f>_xlfn.CONCAT("01 ",DEC2BIN(0,4))</f>
        <v>01 0000</v>
      </c>
      <c r="T23" s="7" t="s">
        <v>79</v>
      </c>
      <c r="U23" s="6" t="str">
        <f>_xlfn.CONCAT("00 ",DEC2BIN(0,4))</f>
        <v>00 0000</v>
      </c>
      <c r="V23" s="3" t="s">
        <v>196</v>
      </c>
      <c r="W23" s="2" t="str">
        <f>_xlfn.CONCAT("01 ",DEC2BIN(0,4))</f>
        <v>01 0000</v>
      </c>
      <c r="X23" s="7" t="s">
        <v>82</v>
      </c>
      <c r="AA23" s="6" t="s">
        <v>34</v>
      </c>
      <c r="AB23" s="3" t="s">
        <v>95</v>
      </c>
      <c r="AC23" s="2" t="s">
        <v>34</v>
      </c>
      <c r="AD23" s="3" t="s">
        <v>128</v>
      </c>
      <c r="AE23" s="2" t="s">
        <v>34</v>
      </c>
      <c r="AF23" s="7" t="s">
        <v>112</v>
      </c>
    </row>
    <row r="24" spans="17:32" x14ac:dyDescent="0.25">
      <c r="Q24" s="6" t="str">
        <f>_xlfn.CONCAT("00 ",DEC2BIN(1,4))</f>
        <v>00 0001</v>
      </c>
      <c r="R24" s="3" t="s">
        <v>197</v>
      </c>
      <c r="S24" s="2" t="str">
        <f>_xlfn.CONCAT("01 ",DEC2BIN(1,4))</f>
        <v>01 0001</v>
      </c>
      <c r="T24" s="7" t="s">
        <v>76</v>
      </c>
      <c r="U24" s="6" t="str">
        <f>_xlfn.CONCAT("00 ",DEC2BIN(1,4))</f>
        <v>00 0001</v>
      </c>
      <c r="V24" s="3" t="s">
        <v>207</v>
      </c>
      <c r="W24" s="2" t="str">
        <f>_xlfn.CONCAT("01 ",DEC2BIN(1,4))</f>
        <v>01 0001</v>
      </c>
      <c r="X24" s="7" t="s">
        <v>208</v>
      </c>
      <c r="AA24" s="6" t="s">
        <v>35</v>
      </c>
      <c r="AB24" s="3" t="s">
        <v>96</v>
      </c>
      <c r="AC24" s="2" t="s">
        <v>35</v>
      </c>
      <c r="AD24" s="3" t="s">
        <v>129</v>
      </c>
      <c r="AE24" s="2" t="s">
        <v>35</v>
      </c>
      <c r="AF24" s="7" t="s">
        <v>113</v>
      </c>
    </row>
    <row r="25" spans="17:32" x14ac:dyDescent="0.25">
      <c r="Q25" s="6" t="str">
        <f>_xlfn.CONCAT("00 ",DEC2BIN(2,4))</f>
        <v>00 0010</v>
      </c>
      <c r="R25" s="3" t="s">
        <v>77</v>
      </c>
      <c r="S25" s="2" t="str">
        <f>_xlfn.CONCAT("01 ",DEC2BIN(2,4))</f>
        <v>01 0010</v>
      </c>
      <c r="T25" s="7" t="s">
        <v>191</v>
      </c>
      <c r="U25" s="6" t="str">
        <f>_xlfn.CONCAT("00 ",DEC2BIN(2,4))</f>
        <v>00 0010</v>
      </c>
      <c r="V25" s="3" t="s">
        <v>81</v>
      </c>
      <c r="W25" s="2" t="str">
        <f>_xlfn.CONCAT("01 ",DEC2BIN(2,4))</f>
        <v>01 0010</v>
      </c>
      <c r="X25" s="7" t="s">
        <v>193</v>
      </c>
      <c r="AA25" s="6" t="s">
        <v>36</v>
      </c>
      <c r="AB25" s="3" t="s">
        <v>97</v>
      </c>
      <c r="AC25" s="2" t="s">
        <v>36</v>
      </c>
      <c r="AD25" s="3" t="s">
        <v>130</v>
      </c>
      <c r="AE25" s="2" t="s">
        <v>36</v>
      </c>
      <c r="AF25" s="7" t="s">
        <v>114</v>
      </c>
    </row>
    <row r="26" spans="17:32" x14ac:dyDescent="0.25">
      <c r="Q26" s="6" t="str">
        <f>_xlfn.CONCAT("00 ",DEC2BIN(3,4))</f>
        <v>00 0011</v>
      </c>
      <c r="R26" s="3" t="s">
        <v>190</v>
      </c>
      <c r="S26" s="2" t="str">
        <f>_xlfn.CONCAT("01 ",DEC2BIN(3,4))</f>
        <v>01 0011</v>
      </c>
      <c r="T26" s="7" t="s">
        <v>195</v>
      </c>
      <c r="U26" s="6" t="str">
        <f>_xlfn.CONCAT("00 ",DEC2BIN(3,4))</f>
        <v>00 0011</v>
      </c>
      <c r="V26" s="3" t="s">
        <v>192</v>
      </c>
      <c r="W26" s="2" t="str">
        <f>_xlfn.CONCAT("01 ",DEC2BIN(3,4))</f>
        <v>01 0011</v>
      </c>
      <c r="X26" s="7" t="s">
        <v>209</v>
      </c>
      <c r="AA26" s="6" t="s">
        <v>37</v>
      </c>
      <c r="AB26" s="3" t="s">
        <v>98</v>
      </c>
      <c r="AC26" s="2" t="s">
        <v>37</v>
      </c>
      <c r="AD26" s="3" t="s">
        <v>131</v>
      </c>
      <c r="AE26" s="2" t="s">
        <v>37</v>
      </c>
      <c r="AF26" s="7" t="s">
        <v>115</v>
      </c>
    </row>
    <row r="27" spans="17:32" x14ac:dyDescent="0.25">
      <c r="Q27" s="6" t="str">
        <f>_xlfn.CONCAT("00 ",DEC2BIN(4,4))</f>
        <v>00 0100</v>
      </c>
      <c r="R27" s="3" t="s">
        <v>198</v>
      </c>
      <c r="S27" s="2" t="str">
        <f>_xlfn.CONCAT("01 ",DEC2BIN(4,4))</f>
        <v>01 0100</v>
      </c>
      <c r="T27" s="7"/>
      <c r="U27" s="6" t="str">
        <f>_xlfn.CONCAT("00 ",DEC2BIN(4,4))</f>
        <v>00 0100</v>
      </c>
      <c r="V27" s="3" t="s">
        <v>206</v>
      </c>
      <c r="W27" s="2" t="str">
        <f>_xlfn.CONCAT("01 ",DEC2BIN(4,4))</f>
        <v>01 0100</v>
      </c>
      <c r="X27" s="7"/>
      <c r="AA27" s="6" t="s">
        <v>38</v>
      </c>
      <c r="AB27" s="3" t="s">
        <v>100</v>
      </c>
      <c r="AC27" s="2" t="s">
        <v>38</v>
      </c>
      <c r="AD27" s="3" t="s">
        <v>132</v>
      </c>
      <c r="AE27" s="2" t="s">
        <v>38</v>
      </c>
      <c r="AF27" s="7" t="s">
        <v>116</v>
      </c>
    </row>
    <row r="28" spans="17:32" ht="15.75" thickBot="1" x14ac:dyDescent="0.3">
      <c r="Q28" s="6" t="str">
        <f>_xlfn.CONCAT("00 ",DEC2BIN(5,4))</f>
        <v>00 0101</v>
      </c>
      <c r="R28" s="3" t="s">
        <v>202</v>
      </c>
      <c r="S28" s="2" t="str">
        <f>_xlfn.CONCAT("01 ",DEC2BIN(5,4))</f>
        <v>01 0101</v>
      </c>
      <c r="T28" s="7"/>
      <c r="U28" s="6" t="str">
        <f>_xlfn.CONCAT("00 ",DEC2BIN(5,4))</f>
        <v>00 0101</v>
      </c>
      <c r="V28" s="3" t="s">
        <v>202</v>
      </c>
      <c r="W28" s="2" t="str">
        <f>_xlfn.CONCAT("01 ",DEC2BIN(5,4))</f>
        <v>01 0101</v>
      </c>
      <c r="X28" s="7"/>
      <c r="AA28" s="8" t="s">
        <v>39</v>
      </c>
      <c r="AB28" s="9" t="s">
        <v>109</v>
      </c>
      <c r="AC28" s="10" t="s">
        <v>39</v>
      </c>
      <c r="AD28" s="9" t="s">
        <v>133</v>
      </c>
      <c r="AE28" s="10" t="s">
        <v>39</v>
      </c>
      <c r="AF28" s="11" t="s">
        <v>117</v>
      </c>
    </row>
    <row r="29" spans="17:32" x14ac:dyDescent="0.25">
      <c r="Q29" s="6" t="str">
        <f>_xlfn.CONCAT("00 ",DEC2BIN(6,4))</f>
        <v>00 0110</v>
      </c>
      <c r="R29" s="26"/>
      <c r="S29" s="2" t="str">
        <f>_xlfn.CONCAT("01 ",DEC2BIN(6,4))</f>
        <v>01 0110</v>
      </c>
      <c r="T29" s="7"/>
      <c r="U29" s="6" t="str">
        <f>_xlfn.CONCAT("00 ",DEC2BIN(6,4))</f>
        <v>00 0110</v>
      </c>
      <c r="V29" s="26"/>
      <c r="W29" s="2" t="str">
        <f>_xlfn.CONCAT("01 ",DEC2BIN(6,4))</f>
        <v>01 0110</v>
      </c>
      <c r="X29" s="7"/>
    </row>
    <row r="30" spans="17:32" x14ac:dyDescent="0.25">
      <c r="Q30" s="6" t="str">
        <f>_xlfn.CONCAT("00 ",DEC2BIN(7,4))</f>
        <v>00 0111</v>
      </c>
      <c r="R30" s="3"/>
      <c r="S30" s="2" t="str">
        <f>_xlfn.CONCAT("01 ",DEC2BIN(7,4))</f>
        <v>01 0111</v>
      </c>
      <c r="T30" s="7"/>
      <c r="U30" s="6" t="str">
        <f>_xlfn.CONCAT("00 ",DEC2BIN(7,4))</f>
        <v>00 0111</v>
      </c>
      <c r="V30" s="26"/>
      <c r="W30" s="2" t="str">
        <f>_xlfn.CONCAT("01 ",DEC2BIN(7,4))</f>
        <v>01 0111</v>
      </c>
      <c r="X30" s="7"/>
    </row>
    <row r="31" spans="17:32" x14ac:dyDescent="0.25">
      <c r="Q31" s="6" t="str">
        <f>_xlfn.CONCAT("00 ",DEC2BIN(8,4))</f>
        <v>00 1000</v>
      </c>
      <c r="R31" s="26"/>
      <c r="S31" s="2" t="str">
        <f>_xlfn.CONCAT("01 ",DEC2BIN(8,4))</f>
        <v>01 1000</v>
      </c>
      <c r="T31" s="7"/>
      <c r="U31" s="6" t="str">
        <f>_xlfn.CONCAT("00 ",DEC2BIN(8,4))</f>
        <v>00 1000</v>
      </c>
      <c r="V31" s="26"/>
      <c r="W31" s="2" t="str">
        <f>_xlfn.CONCAT("01 ",DEC2BIN(8,4))</f>
        <v>01 1000</v>
      </c>
      <c r="X31" s="7"/>
    </row>
    <row r="32" spans="17:32" x14ac:dyDescent="0.25">
      <c r="Q32" s="6" t="str">
        <f>_xlfn.CONCAT("00 ",DEC2BIN(9,4))</f>
        <v>00 1001</v>
      </c>
      <c r="R32" s="26"/>
      <c r="S32" s="2" t="str">
        <f>_xlfn.CONCAT("01 ",DEC2BIN(9,4))</f>
        <v>01 1001</v>
      </c>
      <c r="T32" s="7"/>
      <c r="U32" s="6" t="str">
        <f>_xlfn.CONCAT("00 ",DEC2BIN(9,4))</f>
        <v>00 1001</v>
      </c>
      <c r="V32" s="3"/>
      <c r="W32" s="2" t="str">
        <f>_xlfn.CONCAT("01 ",DEC2BIN(9,4))</f>
        <v>01 1001</v>
      </c>
      <c r="X32" s="7"/>
    </row>
    <row r="33" spans="17:24" x14ac:dyDescent="0.25">
      <c r="Q33" s="6" t="str">
        <f>_xlfn.CONCAT("00 ",DEC2BIN(10,4))</f>
        <v>00 1010</v>
      </c>
      <c r="R33" s="3"/>
      <c r="S33" s="2" t="str">
        <f>_xlfn.CONCAT("01 ",DEC2BIN(10,4))</f>
        <v>01 1010</v>
      </c>
      <c r="T33" s="7"/>
      <c r="U33" s="6" t="str">
        <f>_xlfn.CONCAT("00 ",DEC2BIN(10,4))</f>
        <v>00 1010</v>
      </c>
      <c r="V33" s="3"/>
      <c r="W33" s="2" t="str">
        <f>_xlfn.CONCAT("01 ",DEC2BIN(10,4))</f>
        <v>01 1010</v>
      </c>
      <c r="X33" s="7"/>
    </row>
    <row r="34" spans="17:24" x14ac:dyDescent="0.25">
      <c r="Q34" s="6" t="str">
        <f>_xlfn.CONCAT("00 ",DEC2BIN(11,4))</f>
        <v>00 1011</v>
      </c>
      <c r="R34" s="3"/>
      <c r="S34" s="2" t="str">
        <f>_xlfn.CONCAT("01 ",DEC2BIN(11,4))</f>
        <v>01 1011</v>
      </c>
      <c r="T34" s="7"/>
      <c r="U34" s="6" t="str">
        <f>_xlfn.CONCAT("00 ",DEC2BIN(11,4))</f>
        <v>00 1011</v>
      </c>
      <c r="V34" s="3"/>
      <c r="W34" s="2" t="str">
        <f>_xlfn.CONCAT("01 ",DEC2BIN(11,4))</f>
        <v>01 1011</v>
      </c>
      <c r="X34" s="7"/>
    </row>
    <row r="35" spans="17:24" x14ac:dyDescent="0.25">
      <c r="Q35" s="6" t="str">
        <f>_xlfn.CONCAT("00 ",DEC2BIN(12,4))</f>
        <v>00 1100</v>
      </c>
      <c r="R35" s="3"/>
      <c r="S35" s="2" t="str">
        <f>_xlfn.CONCAT("01 ",DEC2BIN(12,4))</f>
        <v>01 1100</v>
      </c>
      <c r="T35" s="7"/>
      <c r="U35" s="6" t="str">
        <f>_xlfn.CONCAT("00 ",DEC2BIN(12,4))</f>
        <v>00 1100</v>
      </c>
      <c r="V35" s="3"/>
      <c r="W35" s="2" t="str">
        <f>_xlfn.CONCAT("01 ",DEC2BIN(12,4))</f>
        <v>01 1100</v>
      </c>
      <c r="X35" s="7"/>
    </row>
    <row r="36" spans="17:24" x14ac:dyDescent="0.25">
      <c r="Q36" s="6" t="str">
        <f>_xlfn.CONCAT("00 ",DEC2BIN(13,4))</f>
        <v>00 1101</v>
      </c>
      <c r="R36" s="3"/>
      <c r="S36" s="2" t="str">
        <f>_xlfn.CONCAT("01 ",DEC2BIN(13,4))</f>
        <v>01 1101</v>
      </c>
      <c r="T36" s="7"/>
      <c r="U36" s="6" t="str">
        <f>_xlfn.CONCAT("00 ",DEC2BIN(13,4))</f>
        <v>00 1101</v>
      </c>
      <c r="V36" s="3"/>
      <c r="W36" s="2" t="str">
        <f>_xlfn.CONCAT("01 ",DEC2BIN(13,4))</f>
        <v>01 1101</v>
      </c>
      <c r="X36" s="7"/>
    </row>
    <row r="37" spans="17:24" x14ac:dyDescent="0.25">
      <c r="Q37" s="6" t="str">
        <f>_xlfn.CONCAT("00 ",DEC2BIN(14,4))</f>
        <v>00 1110</v>
      </c>
      <c r="R37" s="3"/>
      <c r="S37" s="2" t="str">
        <f>_xlfn.CONCAT("01 ",DEC2BIN(14,4))</f>
        <v>01 1110</v>
      </c>
      <c r="T37" s="7"/>
      <c r="U37" s="6" t="str">
        <f>_xlfn.CONCAT("00 ",DEC2BIN(14,4))</f>
        <v>00 1110</v>
      </c>
      <c r="V37" s="3"/>
      <c r="W37" s="2" t="str">
        <f>_xlfn.CONCAT("01 ",DEC2BIN(14,4))</f>
        <v>01 1110</v>
      </c>
      <c r="X37" s="7"/>
    </row>
    <row r="38" spans="17:24" x14ac:dyDescent="0.25">
      <c r="Q38" s="13" t="str">
        <f>_xlfn.CONCAT("00 ",DEC2BIN(15,4))</f>
        <v>00 1111</v>
      </c>
      <c r="R38" s="5"/>
      <c r="S38" s="4" t="str">
        <f>_xlfn.CONCAT("01 ",DEC2BIN(15,4))</f>
        <v>01 1111</v>
      </c>
      <c r="T38" s="12"/>
      <c r="U38" s="13" t="str">
        <f>_xlfn.CONCAT("00 ",DEC2BIN(15,4))</f>
        <v>00 1111</v>
      </c>
      <c r="V38" s="5"/>
      <c r="W38" s="4" t="str">
        <f>_xlfn.CONCAT("01 ",DEC2BIN(15,4))</f>
        <v>01 1111</v>
      </c>
      <c r="X38" s="12"/>
    </row>
    <row r="39" spans="17:24" x14ac:dyDescent="0.25">
      <c r="Q39" s="22" t="s">
        <v>177</v>
      </c>
      <c r="R39" s="19"/>
      <c r="S39" s="18" t="s">
        <v>177</v>
      </c>
      <c r="T39" s="21"/>
      <c r="U39" s="22" t="s">
        <v>178</v>
      </c>
      <c r="V39" s="19"/>
      <c r="W39" s="18" t="s">
        <v>178</v>
      </c>
      <c r="X39" s="21"/>
    </row>
    <row r="40" spans="17:24" x14ac:dyDescent="0.25">
      <c r="Q40" s="6" t="str">
        <f>_xlfn.CONCAT("10 ",DEC2BIN(0,4))</f>
        <v>10 0000</v>
      </c>
      <c r="R40" s="3" t="s">
        <v>80</v>
      </c>
      <c r="S40" s="2" t="str">
        <f>_xlfn.CONCAT("11 ",DEC2BIN(0,4))</f>
        <v>11 0000</v>
      </c>
      <c r="T40" s="7" t="s">
        <v>40</v>
      </c>
      <c r="U40" s="6" t="str">
        <f>_xlfn.CONCAT("10 ",DEC2BIN(0,4))</f>
        <v>10 0000</v>
      </c>
      <c r="V40" s="3" t="s">
        <v>83</v>
      </c>
      <c r="W40" s="2" t="str">
        <f>_xlfn.CONCAT("11 ",DEC2BIN(0,4))</f>
        <v>11 0000</v>
      </c>
      <c r="X40" s="7" t="s">
        <v>60</v>
      </c>
    </row>
    <row r="41" spans="17:24" x14ac:dyDescent="0.25">
      <c r="Q41" s="6" t="str">
        <f>_xlfn.CONCAT("10 ",DEC2BIN(1,4))</f>
        <v>10 0001</v>
      </c>
      <c r="R41" s="3" t="s">
        <v>78</v>
      </c>
      <c r="S41" s="2" t="str">
        <f>_xlfn.CONCAT("11 ",DEC2BIN(1,4))</f>
        <v>11 0001</v>
      </c>
      <c r="T41" s="7" t="s">
        <v>41</v>
      </c>
      <c r="U41" s="6" t="str">
        <f>_xlfn.CONCAT("10 ",DEC2BIN(1,4))</f>
        <v>10 0001</v>
      </c>
      <c r="V41" s="3" t="s">
        <v>211</v>
      </c>
      <c r="W41" s="2" t="str">
        <f>_xlfn.CONCAT("11 ",DEC2BIN(1,4))</f>
        <v>11 0001</v>
      </c>
      <c r="X41" s="7" t="s">
        <v>61</v>
      </c>
    </row>
    <row r="42" spans="17:24" x14ac:dyDescent="0.25">
      <c r="Q42" s="6" t="str">
        <f>_xlfn.CONCAT("10 ",DEC2BIN(2,4))</f>
        <v>10 0010</v>
      </c>
      <c r="R42" s="3" t="s">
        <v>199</v>
      </c>
      <c r="S42" s="2" t="str">
        <f>_xlfn.CONCAT("11 ",DEC2BIN(2,4))</f>
        <v>11 0010</v>
      </c>
      <c r="T42" s="7" t="s">
        <v>42</v>
      </c>
      <c r="U42" s="6" t="str">
        <f>_xlfn.CONCAT("10 ",DEC2BIN(2,4))</f>
        <v>10 0010</v>
      </c>
      <c r="V42" s="3" t="s">
        <v>200</v>
      </c>
      <c r="W42" s="2" t="str">
        <f>_xlfn.CONCAT("11 ",DEC2BIN(2,4))</f>
        <v>11 0010</v>
      </c>
      <c r="X42" s="7" t="s">
        <v>62</v>
      </c>
    </row>
    <row r="43" spans="17:24" x14ac:dyDescent="0.25">
      <c r="Q43" s="6" t="str">
        <f>_xlfn.CONCAT("10 ",DEC2BIN(3,4))</f>
        <v>10 0011</v>
      </c>
      <c r="R43" s="3" t="s">
        <v>194</v>
      </c>
      <c r="S43" s="2" t="str">
        <f>_xlfn.CONCAT("11 ",DEC2BIN(3,4))</f>
        <v>11 0011</v>
      </c>
      <c r="T43" s="7" t="s">
        <v>10</v>
      </c>
      <c r="U43" s="6" t="str">
        <f>_xlfn.CONCAT("10 ",DEC2BIN(3,4))</f>
        <v>10 0011</v>
      </c>
      <c r="V43" s="3" t="s">
        <v>210</v>
      </c>
      <c r="W43" s="2" t="str">
        <f>_xlfn.CONCAT("11 ",DEC2BIN(3,4))</f>
        <v>11 0011</v>
      </c>
      <c r="X43" s="7" t="s">
        <v>63</v>
      </c>
    </row>
    <row r="44" spans="17:24" x14ac:dyDescent="0.25">
      <c r="Q44" s="6" t="str">
        <f>_xlfn.CONCAT("10 ",DEC2BIN(4,4))</f>
        <v>10 0100</v>
      </c>
      <c r="R44" s="3"/>
      <c r="S44" s="2" t="str">
        <f>_xlfn.CONCAT("11 ",DEC2BIN(4,4))</f>
        <v>11 0100</v>
      </c>
      <c r="T44" s="7" t="s">
        <v>65</v>
      </c>
      <c r="U44" s="6" t="str">
        <f>_xlfn.CONCAT("10 ",DEC2BIN(4,4))</f>
        <v>10 0100</v>
      </c>
      <c r="V44" s="3"/>
      <c r="W44" s="2" t="str">
        <f>_xlfn.CONCAT("11 ",DEC2BIN(4,4))</f>
        <v>11 0100</v>
      </c>
      <c r="X44" s="7" t="s">
        <v>65</v>
      </c>
    </row>
    <row r="45" spans="17:24" x14ac:dyDescent="0.25">
      <c r="Q45" s="6" t="str">
        <f>_xlfn.CONCAT("10 ",DEC2BIN(5,4))</f>
        <v>10 0101</v>
      </c>
      <c r="R45" s="3"/>
      <c r="S45" s="2" t="str">
        <f>_xlfn.CONCAT("11 ",DEC2BIN(5,4))</f>
        <v>11 0101</v>
      </c>
      <c r="T45" s="7" t="s">
        <v>66</v>
      </c>
      <c r="U45" s="6" t="str">
        <f>_xlfn.CONCAT("10 ",DEC2BIN(5,4))</f>
        <v>10 0101</v>
      </c>
      <c r="V45" s="3"/>
      <c r="W45" s="2" t="str">
        <f>_xlfn.CONCAT("11 ",DEC2BIN(5,4))</f>
        <v>11 0101</v>
      </c>
      <c r="X45" s="7" t="s">
        <v>66</v>
      </c>
    </row>
    <row r="46" spans="17:24" x14ac:dyDescent="0.25">
      <c r="Q46" s="6" t="str">
        <f>_xlfn.CONCAT("10 ",DEC2BIN(6,4))</f>
        <v>10 0110</v>
      </c>
      <c r="R46" s="3"/>
      <c r="S46" s="2" t="str">
        <f>_xlfn.CONCAT("11 ",DEC2BIN(6,4))</f>
        <v>11 0110</v>
      </c>
      <c r="T46" s="7" t="s">
        <v>43</v>
      </c>
      <c r="U46" s="6" t="str">
        <f>_xlfn.CONCAT("10 ",DEC2BIN(6,4))</f>
        <v>10 0110</v>
      </c>
      <c r="V46" s="3"/>
      <c r="W46" s="2" t="str">
        <f>_xlfn.CONCAT("11 ",DEC2BIN(6,4))</f>
        <v>11 0110</v>
      </c>
      <c r="X46" s="7"/>
    </row>
    <row r="47" spans="17:24" x14ac:dyDescent="0.25">
      <c r="Q47" s="6" t="str">
        <f>_xlfn.CONCAT("10 ",DEC2BIN(7,4))</f>
        <v>10 0111</v>
      </c>
      <c r="R47" s="3"/>
      <c r="S47" s="2" t="str">
        <f>_xlfn.CONCAT("11 ",DEC2BIN(7,4))</f>
        <v>11 0111</v>
      </c>
      <c r="T47" s="7" t="s">
        <v>44</v>
      </c>
      <c r="U47" s="6" t="str">
        <f>_xlfn.CONCAT("10 ",DEC2BIN(7,4))</f>
        <v>10 0111</v>
      </c>
      <c r="V47" s="3"/>
      <c r="W47" s="2" t="str">
        <f>_xlfn.CONCAT("11 ",DEC2BIN(7,4))</f>
        <v>11 0111</v>
      </c>
      <c r="X47" s="7"/>
    </row>
    <row r="48" spans="17:24" x14ac:dyDescent="0.25">
      <c r="Q48" s="6" t="str">
        <f>_xlfn.CONCAT("10 ",DEC2BIN(8,4))</f>
        <v>10 1000</v>
      </c>
      <c r="R48" s="26"/>
      <c r="S48" s="2" t="str">
        <f>_xlfn.CONCAT("11 ",DEC2BIN(8,4))</f>
        <v>11 1000</v>
      </c>
      <c r="T48" s="7" t="s">
        <v>64</v>
      </c>
      <c r="U48" s="6" t="str">
        <f>_xlfn.CONCAT("10 ",DEC2BIN(8,4))</f>
        <v>10 1000</v>
      </c>
      <c r="V48" s="26"/>
      <c r="W48" s="2" t="str">
        <f>_xlfn.CONCAT("11 ",DEC2BIN(8,4))</f>
        <v>11 1000</v>
      </c>
      <c r="X48" s="7"/>
    </row>
    <row r="49" spans="17:24" x14ac:dyDescent="0.25">
      <c r="Q49" s="6" t="str">
        <f>_xlfn.CONCAT("10 ",DEC2BIN(9,4))</f>
        <v>10 1001</v>
      </c>
      <c r="R49" s="3"/>
      <c r="S49" s="2" t="str">
        <f>_xlfn.CONCAT("11 ",DEC2BIN(9,4))</f>
        <v>11 1001</v>
      </c>
      <c r="T49" s="26"/>
      <c r="U49" s="6" t="str">
        <f>_xlfn.CONCAT("10 ",DEC2BIN(9,4))</f>
        <v>10 1001</v>
      </c>
      <c r="V49" s="3"/>
      <c r="W49" s="2" t="str">
        <f>_xlfn.CONCAT("11 ",DEC2BIN(9,4))</f>
        <v>11 1001</v>
      </c>
      <c r="X49" s="7"/>
    </row>
    <row r="50" spans="17:24" x14ac:dyDescent="0.25">
      <c r="Q50" s="6" t="str">
        <f>_xlfn.CONCAT("10 ",DEC2BIN(10,4))</f>
        <v>10 1010</v>
      </c>
      <c r="R50" s="3"/>
      <c r="S50" s="2" t="str">
        <f>_xlfn.CONCAT("11 ",DEC2BIN(10,4))</f>
        <v>11 1010</v>
      </c>
      <c r="T50" s="26"/>
      <c r="U50" s="6" t="str">
        <f>_xlfn.CONCAT("10 ",DEC2BIN(10,4))</f>
        <v>10 1010</v>
      </c>
      <c r="V50" s="3"/>
      <c r="W50" s="2" t="str">
        <f>_xlfn.CONCAT("11 ",DEC2BIN(10,4))</f>
        <v>11 1010</v>
      </c>
      <c r="X50" s="7"/>
    </row>
    <row r="51" spans="17:24" x14ac:dyDescent="0.25">
      <c r="Q51" s="6" t="str">
        <f>_xlfn.CONCAT("10 ",DEC2BIN(11,4))</f>
        <v>10 1011</v>
      </c>
      <c r="R51" s="3"/>
      <c r="S51" s="2" t="str">
        <f>_xlfn.CONCAT("11 ",DEC2BIN(11,4))</f>
        <v>11 1011</v>
      </c>
      <c r="T51" s="7"/>
      <c r="U51" s="6" t="str">
        <f>_xlfn.CONCAT("10 ",DEC2BIN(11,4))</f>
        <v>10 1011</v>
      </c>
      <c r="V51" s="3"/>
      <c r="W51" s="2" t="str">
        <f>_xlfn.CONCAT("11 ",DEC2BIN(11,4))</f>
        <v>11 1011</v>
      </c>
      <c r="X51" s="7"/>
    </row>
    <row r="52" spans="17:24" x14ac:dyDescent="0.25">
      <c r="Q52" s="6" t="str">
        <f>_xlfn.CONCAT("10 ",DEC2BIN(12,4))</f>
        <v>10 1100</v>
      </c>
      <c r="R52" s="3"/>
      <c r="S52" s="2" t="str">
        <f>_xlfn.CONCAT("11 ",DEC2BIN(12,4))</f>
        <v>11 1100</v>
      </c>
      <c r="T52" s="7"/>
      <c r="U52" s="6" t="str">
        <f>_xlfn.CONCAT("10 ",DEC2BIN(12,4))</f>
        <v>10 1100</v>
      </c>
      <c r="V52" s="3"/>
      <c r="W52" s="2" t="str">
        <f>_xlfn.CONCAT("11 ",DEC2BIN(12,4))</f>
        <v>11 1100</v>
      </c>
      <c r="X52" s="7"/>
    </row>
    <row r="53" spans="17:24" x14ac:dyDescent="0.25">
      <c r="Q53" s="6" t="str">
        <f>_xlfn.CONCAT("10 ",DEC2BIN(13,4))</f>
        <v>10 1101</v>
      </c>
      <c r="R53" s="3"/>
      <c r="S53" s="2" t="str">
        <f>_xlfn.CONCAT("11 ",DEC2BIN(13,4))</f>
        <v>11 1101</v>
      </c>
      <c r="T53" s="7"/>
      <c r="U53" s="6" t="str">
        <f>_xlfn.CONCAT("10 ",DEC2BIN(13,4))</f>
        <v>10 1101</v>
      </c>
      <c r="V53" s="3"/>
      <c r="W53" s="2" t="str">
        <f>_xlfn.CONCAT("11 ",DEC2BIN(13,4))</f>
        <v>11 1101</v>
      </c>
      <c r="X53" s="7"/>
    </row>
    <row r="54" spans="17:24" x14ac:dyDescent="0.25">
      <c r="Q54" s="6" t="str">
        <f>_xlfn.CONCAT("10 ",DEC2BIN(14,4))</f>
        <v>10 1110</v>
      </c>
      <c r="R54" s="3"/>
      <c r="S54" s="2" t="str">
        <f>_xlfn.CONCAT("11 ",DEC2BIN(14,4))</f>
        <v>11 1110</v>
      </c>
      <c r="T54" s="7"/>
      <c r="U54" s="6" t="str">
        <f>_xlfn.CONCAT("10 ",DEC2BIN(14,4))</f>
        <v>10 1110</v>
      </c>
      <c r="V54" s="3"/>
      <c r="W54" s="2" t="str">
        <f>_xlfn.CONCAT("11 ",DEC2BIN(14,4))</f>
        <v>11 1110</v>
      </c>
      <c r="X54" s="7"/>
    </row>
    <row r="55" spans="17:24" ht="15.75" thickBot="1" x14ac:dyDescent="0.3">
      <c r="Q55" s="8" t="str">
        <f>_xlfn.CONCAT("10 ",DEC2BIN(15,4))</f>
        <v>10 1111</v>
      </c>
      <c r="R55" s="9"/>
      <c r="S55" s="10" t="str">
        <f>_xlfn.CONCAT("11 ",DEC2BIN(15,4))</f>
        <v>11 1111</v>
      </c>
      <c r="T55" s="11"/>
      <c r="U55" s="8" t="str">
        <f>_xlfn.CONCAT("10 ",DEC2BIN(15,4))</f>
        <v>10 1111</v>
      </c>
      <c r="V55" s="9"/>
      <c r="W55" s="10" t="str">
        <f>_xlfn.CONCAT("11 ",DEC2BIN(15,4))</f>
        <v>11 1111</v>
      </c>
      <c r="X55" s="11"/>
    </row>
  </sheetData>
  <mergeCells count="41">
    <mergeCell ref="Q22:R22"/>
    <mergeCell ref="S22:T22"/>
    <mergeCell ref="U22:V22"/>
    <mergeCell ref="W22:X22"/>
    <mergeCell ref="U21:X21"/>
    <mergeCell ref="Q21:T21"/>
    <mergeCell ref="D1:M1"/>
    <mergeCell ref="D2:M2"/>
    <mergeCell ref="D3:M3"/>
    <mergeCell ref="A4:B4"/>
    <mergeCell ref="A5:B5"/>
    <mergeCell ref="D4:M4"/>
    <mergeCell ref="D5:M5"/>
    <mergeCell ref="A2:B2"/>
    <mergeCell ref="A1:B1"/>
    <mergeCell ref="A3:B3"/>
    <mergeCell ref="D6:M6"/>
    <mergeCell ref="D8:M8"/>
    <mergeCell ref="Q12:R12"/>
    <mergeCell ref="U12:V12"/>
    <mergeCell ref="A6:B6"/>
    <mergeCell ref="Q39:R39"/>
    <mergeCell ref="S39:T39"/>
    <mergeCell ref="U39:V39"/>
    <mergeCell ref="W39:X39"/>
    <mergeCell ref="AA11:AF11"/>
    <mergeCell ref="AC12:AD12"/>
    <mergeCell ref="AE12:AF12"/>
    <mergeCell ref="A7:B7"/>
    <mergeCell ref="D7:M7"/>
    <mergeCell ref="A9:B9"/>
    <mergeCell ref="D9:M9"/>
    <mergeCell ref="A10:B10"/>
    <mergeCell ref="D10:M10"/>
    <mergeCell ref="A8:B8"/>
    <mergeCell ref="W12:X12"/>
    <mergeCell ref="Q11:V11"/>
    <mergeCell ref="S12:T12"/>
    <mergeCell ref="Y12:Z12"/>
    <mergeCell ref="AA12:AB12"/>
    <mergeCell ref="W11:Z1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Bjørn Berg Espensen (342487)</dc:creator>
  <cp:lastModifiedBy>Bjørn Berg Espensen (342487)</cp:lastModifiedBy>
  <dcterms:created xsi:type="dcterms:W3CDTF">2024-10-31T21:06:27Z</dcterms:created>
  <dcterms:modified xsi:type="dcterms:W3CDTF">2024-11-02T12:29:35Z</dcterms:modified>
</cp:coreProperties>
</file>