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_7289\Desktop\"/>
    </mc:Choice>
  </mc:AlternateContent>
  <bookViews>
    <workbookView xWindow="0" yWindow="0" windowWidth="25135" windowHeight="10394"/>
  </bookViews>
  <sheets>
    <sheet name="tab_invest" sheetId="1" r:id="rId1"/>
    <sheet name="tab_apoio" sheetId="2" state="hidden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8" i="1"/>
  <c r="C39" i="1" s="1"/>
  <c r="D39" i="1" s="1"/>
  <c r="C6" i="1"/>
  <c r="C23" i="1"/>
  <c r="D23" i="1" s="1"/>
  <c r="C24" i="1"/>
  <c r="D24" i="1" s="1"/>
  <c r="C25" i="1"/>
  <c r="D25" i="1" s="1"/>
  <c r="C26" i="1"/>
  <c r="D26" i="1" s="1"/>
  <c r="C27" i="1"/>
  <c r="D27" i="1" s="1"/>
  <c r="B22" i="1"/>
  <c r="C22" i="1" s="1"/>
  <c r="D22" i="1" s="1"/>
  <c r="B21" i="2"/>
  <c r="B22" i="2"/>
  <c r="B23" i="2"/>
  <c r="B24" i="2"/>
  <c r="B25" i="2"/>
  <c r="B26" i="2"/>
  <c r="B16" i="2"/>
  <c r="B17" i="2"/>
  <c r="B18" i="2"/>
  <c r="B19" i="2"/>
  <c r="B20" i="2"/>
  <c r="B15" i="2"/>
  <c r="B9" i="2"/>
  <c r="B10" i="2"/>
  <c r="B11" i="2"/>
  <c r="B12" i="2"/>
  <c r="B13" i="2"/>
  <c r="B14" i="2"/>
  <c r="C14" i="1" l="1"/>
  <c r="C15" i="1" s="1"/>
  <c r="C35" i="1"/>
  <c r="D35" i="1" s="1"/>
  <c r="C36" i="1"/>
  <c r="D36" i="1" s="1"/>
  <c r="C37" i="1"/>
  <c r="D37" i="1" s="1"/>
  <c r="C38" i="1"/>
  <c r="D38" i="1" s="1"/>
  <c r="D28" i="1"/>
</calcChain>
</file>

<file path=xl/sharedStrings.xml><?xml version="1.0" encoding="utf-8"?>
<sst xmlns="http://schemas.openxmlformats.org/spreadsheetml/2006/main" count="72" uniqueCount="56">
  <si>
    <t>Criar ferramentas de simulação de investimentos em Excel;</t>
  </si>
  <si>
    <t>Aplicar cálculos financeiros como rendimento mensal e cálculo de dividendos;</t>
  </si>
  <si>
    <t>Documentar processos técnicos de forma clara e estruturada; </t>
  </si>
  <si>
    <t>Utilizar o GitHub como ferramenta para compartilhamento de documentação técnica. </t>
  </si>
  <si>
    <t>Quanto investir?</t>
  </si>
  <si>
    <t>Patrimônio</t>
  </si>
  <si>
    <t>Patrimônio esperado</t>
  </si>
  <si>
    <t>Conservador</t>
  </si>
  <si>
    <t>Agressivo</t>
  </si>
  <si>
    <t>Renda Fixa</t>
  </si>
  <si>
    <t>Fundo Imobiliário</t>
  </si>
  <si>
    <t>Papel</t>
  </si>
  <si>
    <t>Tijolo</t>
  </si>
  <si>
    <t>Híbrido</t>
  </si>
  <si>
    <t>Fundos de Fundos</t>
  </si>
  <si>
    <t>Desenvolvimento</t>
  </si>
  <si>
    <t>Moderado</t>
  </si>
  <si>
    <t>Salário</t>
  </si>
  <si>
    <t>Rendimento esperado</t>
  </si>
  <si>
    <t>Anos</t>
  </si>
  <si>
    <t>Renda Mensal Esperada</t>
  </si>
  <si>
    <t>Cenários</t>
  </si>
  <si>
    <t>Chave</t>
  </si>
  <si>
    <t>Conservador - Renda Fixa</t>
  </si>
  <si>
    <t>Conservador - Tijolo</t>
  </si>
  <si>
    <t>Conservador - Papel</t>
  </si>
  <si>
    <t>Conservador - Fundos de Fundos</t>
  </si>
  <si>
    <t>Conservador - Desenvolvimento</t>
  </si>
  <si>
    <t>Conservador - Híbrido</t>
  </si>
  <si>
    <t>Moderado - Renda Fixa</t>
  </si>
  <si>
    <t>Moderado - Tijolo</t>
  </si>
  <si>
    <t>Moderado - Papel</t>
  </si>
  <si>
    <t>Moderado - Fundos de Fundos</t>
  </si>
  <si>
    <t>Moderado - Desenvolvimento</t>
  </si>
  <si>
    <t>Moderado - Híbrido</t>
  </si>
  <si>
    <t>Agressivo - Renda Fixa</t>
  </si>
  <si>
    <t>Agressivo - Tijolo</t>
  </si>
  <si>
    <t>Agressivo - Papel</t>
  </si>
  <si>
    <t>Agressivo - Fundos de Fundos</t>
  </si>
  <si>
    <t>Agressivo - Desenvolvimento</t>
  </si>
  <si>
    <t>Agressivo - Híbrido</t>
  </si>
  <si>
    <t>Perfil</t>
  </si>
  <si>
    <t>%</t>
  </si>
  <si>
    <t>Investimentos</t>
  </si>
  <si>
    <t>Percentual</t>
  </si>
  <si>
    <t>Valores</t>
  </si>
  <si>
    <t>Sugestão</t>
  </si>
  <si>
    <t>Por quantos anos?</t>
  </si>
  <si>
    <t>Aporte inicial</t>
  </si>
  <si>
    <t>Proventos/Juros mensais esperados</t>
  </si>
  <si>
    <t>Selic</t>
  </si>
  <si>
    <t>Perfil de investidor</t>
  </si>
  <si>
    <t>Calculadora de Investimentos</t>
  </si>
  <si>
    <t>Parâmetros do investidor</t>
  </si>
  <si>
    <t>Consultoria de Investimentos Delta</t>
  </si>
  <si>
    <t>Disclaimer: Os valores apresentados nesta tabela são meramente ilustrativos e não representam dados reais. As informações têm finalidade exclusivamente educacional e de apoio ao aprendizado, não devendo ser utilizadas como base para decisões financeiras, comerciais ou legais.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</si>
</sst>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3282C"/>
      <name val="Segoe UI"/>
      <family val="2"/>
    </font>
    <font>
      <sz val="24"/>
      <color theme="7" tint="0.59999389629810485"/>
      <name val="Calibri"/>
      <family val="2"/>
      <scheme val="minor"/>
    </font>
    <font>
      <b/>
      <sz val="14"/>
      <color theme="7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7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 vertical="center" wrapText="1" indent="1"/>
    </xf>
    <xf numFmtId="9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 applyAlignment="1">
      <alignment horizontal="center"/>
    </xf>
    <xf numFmtId="10" fontId="2" fillId="3" borderId="0" xfId="1" applyNumberFormat="1" applyFont="1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2" borderId="0" xfId="0" applyFont="1" applyFill="1"/>
    <xf numFmtId="10" fontId="6" fillId="2" borderId="0" xfId="1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9" fontId="6" fillId="2" borderId="0" xfId="1" applyFont="1" applyFill="1" applyBorder="1" applyAlignment="1">
      <alignment horizontal="center"/>
    </xf>
    <xf numFmtId="164" fontId="6" fillId="2" borderId="0" xfId="0" applyNumberFormat="1" applyFont="1" applyFill="1" applyBorder="1"/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/>
    <xf numFmtId="49" fontId="7" fillId="4" borderId="0" xfId="0" applyNumberFormat="1" applyFont="1" applyFill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tab_invest!$C$21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tab_invest!$B$22:$B$27</c:f>
              <c:strCache>
                <c:ptCount val="6"/>
                <c:pt idx="0">
                  <c:v>Renda Fixa</c:v>
                </c:pt>
                <c:pt idx="1">
                  <c:v>Tijolo</c:v>
                </c:pt>
                <c:pt idx="2">
                  <c:v>Papel</c:v>
                </c:pt>
                <c:pt idx="3">
                  <c:v>Fundos de Fundos</c:v>
                </c:pt>
                <c:pt idx="4">
                  <c:v>Desenvolvimento</c:v>
                </c:pt>
                <c:pt idx="5">
                  <c:v>Híbrido</c:v>
                </c:pt>
              </c:strCache>
            </c:strRef>
          </c:cat>
          <c:val>
            <c:numRef>
              <c:f>tab_invest!$C$22:$C$27</c:f>
              <c:numCache>
                <c:formatCode>0%</c:formatCode>
                <c:ptCount val="6"/>
                <c:pt idx="0">
                  <c:v>0.1</c:v>
                </c:pt>
                <c:pt idx="1">
                  <c:v>0.35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0.2</c:v>
                </c:pt>
              </c:numCache>
            </c:numRef>
          </c:val>
        </c:ser>
        <c:ser>
          <c:idx val="1"/>
          <c:order val="1"/>
          <c:tx>
            <c:strRef>
              <c:f>tab_invest!$D$21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tab_invest!$B$22:$B$27</c:f>
              <c:strCache>
                <c:ptCount val="6"/>
                <c:pt idx="0">
                  <c:v>Renda Fixa</c:v>
                </c:pt>
                <c:pt idx="1">
                  <c:v>Tijolo</c:v>
                </c:pt>
                <c:pt idx="2">
                  <c:v>Papel</c:v>
                </c:pt>
                <c:pt idx="3">
                  <c:v>Fundos de Fundos</c:v>
                </c:pt>
                <c:pt idx="4">
                  <c:v>Desenvolvimento</c:v>
                </c:pt>
                <c:pt idx="5">
                  <c:v>Híbrido</c:v>
                </c:pt>
              </c:strCache>
            </c:strRef>
          </c:cat>
          <c:val>
            <c:numRef>
              <c:f>tab_invest!$D$22:$D$27</c:f>
              <c:numCache>
                <c:formatCode>"R$"\ #,##0.00</c:formatCode>
                <c:ptCount val="6"/>
                <c:pt idx="0">
                  <c:v>50</c:v>
                </c:pt>
                <c:pt idx="1">
                  <c:v>175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tab_invest!$C$34</c:f>
              <c:strCache>
                <c:ptCount val="1"/>
                <c:pt idx="0">
                  <c:v>Patrimônio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tab_invest!$B$35:$B$39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tab_invest!$C$35:$C$39</c:f>
              <c:numCache>
                <c:formatCode>"R$"\ #,##0.00</c:formatCode>
                <c:ptCount val="5"/>
                <c:pt idx="0">
                  <c:v>17386.199463734749</c:v>
                </c:pt>
                <c:pt idx="1">
                  <c:v>54676.454016851305</c:v>
                </c:pt>
                <c:pt idx="2">
                  <c:v>190172.31241921266</c:v>
                </c:pt>
                <c:pt idx="3">
                  <c:v>1435187.642163466</c:v>
                </c:pt>
                <c:pt idx="4">
                  <c:v>9672654.4159412235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0776"/>
        <c:axId val="209463896"/>
      </c:scatterChart>
      <c:valAx>
        <c:axId val="20946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63896"/>
        <c:crosses val="autoZero"/>
        <c:crossBetween val="midCat"/>
      </c:valAx>
      <c:valAx>
        <c:axId val="20946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6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581892</xdr:colOff>
      <xdr:row>28</xdr:row>
      <xdr:rowOff>54030</xdr:rowOff>
    </xdr:from>
    <xdr:to>
      <xdr:col>3</xdr:col>
      <xdr:colOff>853441</xdr:colOff>
      <xdr:row>30</xdr:row>
      <xdr:rowOff>1679171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432262</xdr:colOff>
      <xdr:row>39</xdr:row>
      <xdr:rowOff>49876</xdr:rowOff>
    </xdr:from>
    <xdr:to>
      <xdr:col>3</xdr:col>
      <xdr:colOff>1069571</xdr:colOff>
      <xdr:row>49</xdr:row>
      <xdr:rowOff>70656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P55"/>
  <sheetViews>
    <sheetView tabSelected="1" topLeftCell="A4" zoomScale="150" zoomScaleNormal="150" workbookViewId="0">
      <selection activeCell="E11" sqref="E11"/>
    </sheetView>
  </sheetViews>
  <sheetFormatPr defaultColWidth="0" defaultRowHeight="15.05" x14ac:dyDescent="0.3"/>
  <cols>
    <col min="1" max="1" width="11" customWidth="1"/>
    <col min="2" max="2" width="29.88671875" bestFit="1" customWidth="1"/>
    <col min="3" max="3" width="15.21875" bestFit="1" customWidth="1"/>
    <col min="4" max="4" width="19.5546875" bestFit="1" customWidth="1"/>
    <col min="5" max="5" width="8.88671875" customWidth="1"/>
    <col min="6" max="6" width="16.109375" hidden="1" customWidth="1"/>
    <col min="7" max="7" width="16.77734375" hidden="1" customWidth="1"/>
    <col min="8" max="8" width="15.21875" hidden="1" customWidth="1"/>
    <col min="9" max="2798" width="0" hidden="1" customWidth="1"/>
    <col min="2799" max="16384" width="8.88671875" hidden="1"/>
  </cols>
  <sheetData>
    <row r="1" spans="1:8" x14ac:dyDescent="0.3">
      <c r="A1" s="8"/>
      <c r="B1" s="8"/>
      <c r="C1" s="8"/>
      <c r="D1" s="8"/>
      <c r="E1" s="8"/>
    </row>
    <row r="2" spans="1:8" ht="58.95" customHeight="1" x14ac:dyDescent="0.3">
      <c r="A2" s="8"/>
      <c r="B2" s="9" t="s">
        <v>54</v>
      </c>
      <c r="C2" s="9"/>
      <c r="D2" s="9"/>
      <c r="E2" s="8"/>
    </row>
    <row r="3" spans="1:8" ht="18.350000000000001" x14ac:dyDescent="0.3">
      <c r="A3" s="8"/>
      <c r="B3" s="10" t="s">
        <v>53</v>
      </c>
      <c r="C3" s="11"/>
      <c r="D3" s="12"/>
      <c r="E3" s="8"/>
    </row>
    <row r="4" spans="1:8" x14ac:dyDescent="0.3">
      <c r="A4" s="8"/>
      <c r="B4" s="13" t="s">
        <v>51</v>
      </c>
      <c r="C4" s="6" t="s">
        <v>8</v>
      </c>
      <c r="D4" s="6"/>
      <c r="E4" s="8"/>
    </row>
    <row r="5" spans="1:8" x14ac:dyDescent="0.3">
      <c r="A5" s="8"/>
      <c r="B5" s="13" t="s">
        <v>17</v>
      </c>
      <c r="C5" s="6">
        <v>5000</v>
      </c>
      <c r="D5" s="6"/>
      <c r="E5" s="8"/>
      <c r="H5" s="3"/>
    </row>
    <row r="6" spans="1:8" x14ac:dyDescent="0.3">
      <c r="A6" s="8"/>
      <c r="B6" s="13" t="s">
        <v>46</v>
      </c>
      <c r="C6" s="6">
        <f>C5*0.1</f>
        <v>500</v>
      </c>
      <c r="D6" s="6"/>
      <c r="E6" s="8"/>
    </row>
    <row r="7" spans="1:8" x14ac:dyDescent="0.3">
      <c r="A7" s="8"/>
      <c r="B7" s="13" t="s">
        <v>50</v>
      </c>
      <c r="C7" s="7">
        <v>0.14649999999999999</v>
      </c>
      <c r="D7" s="7"/>
      <c r="E7" s="8"/>
    </row>
    <row r="8" spans="1:8" x14ac:dyDescent="0.3">
      <c r="A8" s="8"/>
      <c r="B8" s="13" t="s">
        <v>18</v>
      </c>
      <c r="C8" s="14">
        <f>IF(C4="Agressivo",C7/12*1.3, IF(C4="Conservador",C7/12*1.05, IF(C4="Moderado",C7/12*1.15,0)))</f>
        <v>1.5870833333333334E-2</v>
      </c>
      <c r="D8" s="14"/>
      <c r="E8" s="8"/>
    </row>
    <row r="9" spans="1:8" x14ac:dyDescent="0.3">
      <c r="A9" s="8"/>
      <c r="B9" s="8"/>
      <c r="C9" s="8"/>
      <c r="D9" s="8"/>
      <c r="E9" s="8"/>
    </row>
    <row r="10" spans="1:8" ht="18.350000000000001" x14ac:dyDescent="0.3">
      <c r="A10" s="8"/>
      <c r="B10" s="10" t="s">
        <v>52</v>
      </c>
      <c r="C10" s="11"/>
      <c r="D10" s="12"/>
      <c r="E10" s="8"/>
    </row>
    <row r="11" spans="1:8" x14ac:dyDescent="0.3">
      <c r="A11" s="8"/>
      <c r="B11" s="13" t="s">
        <v>4</v>
      </c>
      <c r="C11" s="6">
        <v>500</v>
      </c>
      <c r="D11" s="6"/>
      <c r="E11" s="8"/>
    </row>
    <row r="12" spans="1:8" x14ac:dyDescent="0.3">
      <c r="A12" s="8"/>
      <c r="B12" s="13" t="s">
        <v>47</v>
      </c>
      <c r="C12" s="6">
        <v>17</v>
      </c>
      <c r="D12" s="6"/>
      <c r="E12" s="8"/>
    </row>
    <row r="13" spans="1:8" x14ac:dyDescent="0.3">
      <c r="A13" s="8"/>
      <c r="B13" s="13" t="s">
        <v>48</v>
      </c>
      <c r="C13" s="6">
        <v>2000</v>
      </c>
      <c r="D13" s="6"/>
      <c r="E13" s="8"/>
    </row>
    <row r="14" spans="1:8" x14ac:dyDescent="0.3">
      <c r="A14" s="8"/>
      <c r="B14" s="13" t="s">
        <v>6</v>
      </c>
      <c r="C14" s="15">
        <f>FV(C$8,C$12*12,C$11,C$13,0)*-1</f>
        <v>800552.94355341769</v>
      </c>
      <c r="D14" s="15"/>
      <c r="E14" s="8"/>
    </row>
    <row r="15" spans="1:8" x14ac:dyDescent="0.3">
      <c r="A15" s="8"/>
      <c r="B15" s="13" t="s">
        <v>49</v>
      </c>
      <c r="C15" s="15">
        <f>C14*C8</f>
        <v>12705.442341645701</v>
      </c>
      <c r="D15" s="15"/>
      <c r="E15" s="8"/>
    </row>
    <row r="16" spans="1:8" x14ac:dyDescent="0.3">
      <c r="A16" s="8"/>
      <c r="B16" s="8"/>
      <c r="C16" s="8"/>
      <c r="D16" s="8"/>
      <c r="E16" s="8"/>
    </row>
    <row r="17" spans="1:14" x14ac:dyDescent="0.3">
      <c r="A17" s="8"/>
      <c r="B17" s="8"/>
      <c r="C17" s="8"/>
      <c r="D17" s="8"/>
      <c r="E17" s="8"/>
    </row>
    <row r="18" spans="1:14" x14ac:dyDescent="0.3">
      <c r="A18" s="8"/>
      <c r="B18" s="8"/>
      <c r="C18" s="8"/>
      <c r="D18" s="8"/>
      <c r="E18" s="8"/>
      <c r="L18" t="s">
        <v>7</v>
      </c>
      <c r="M18" t="s">
        <v>16</v>
      </c>
      <c r="N18" t="s">
        <v>8</v>
      </c>
    </row>
    <row r="19" spans="1:14" x14ac:dyDescent="0.3">
      <c r="A19" s="8"/>
      <c r="B19" s="10" t="str">
        <f>"Carteira Recomendada: "&amp;C4</f>
        <v>Carteira Recomendada: Agressivo</v>
      </c>
      <c r="C19" s="11"/>
      <c r="D19" s="12"/>
      <c r="E19" s="8"/>
      <c r="J19" t="s">
        <v>9</v>
      </c>
      <c r="K19" t="s">
        <v>9</v>
      </c>
      <c r="L19" s="2">
        <v>0.5</v>
      </c>
      <c r="M19" s="2">
        <v>0.35</v>
      </c>
      <c r="N19" s="2">
        <v>0.1</v>
      </c>
    </row>
    <row r="20" spans="1:14" x14ac:dyDescent="0.3">
      <c r="A20" s="8"/>
      <c r="B20" s="16"/>
      <c r="C20" s="17"/>
      <c r="D20" s="18"/>
      <c r="E20" s="8"/>
      <c r="J20" t="s">
        <v>10</v>
      </c>
      <c r="K20" t="s">
        <v>12</v>
      </c>
      <c r="L20" s="2">
        <v>0.25</v>
      </c>
      <c r="M20" s="2">
        <v>0.25</v>
      </c>
      <c r="N20" s="2">
        <v>0.35</v>
      </c>
    </row>
    <row r="21" spans="1:14" x14ac:dyDescent="0.3">
      <c r="A21" s="8"/>
      <c r="B21" s="19" t="s">
        <v>43</v>
      </c>
      <c r="C21" s="20" t="s">
        <v>44</v>
      </c>
      <c r="D21" s="20" t="s">
        <v>45</v>
      </c>
      <c r="E21" s="8"/>
      <c r="K21" t="s">
        <v>11</v>
      </c>
      <c r="L21" s="2">
        <v>0.1</v>
      </c>
      <c r="M21" s="2">
        <v>0.15</v>
      </c>
      <c r="N21" s="2">
        <v>0.2</v>
      </c>
    </row>
    <row r="22" spans="1:14" x14ac:dyDescent="0.3">
      <c r="A22" s="8"/>
      <c r="B22" s="19" t="str">
        <f>(IF(tab_invest!E2&gt;0,E2,"Renda Fixa"))</f>
        <v>Renda Fixa</v>
      </c>
      <c r="C22" s="21">
        <f>VLOOKUP(C$4&amp;" - "&amp;tab_invest!B22,tab_apoio!A$8:C$26,3,0)</f>
        <v>0.1</v>
      </c>
      <c r="D22" s="22">
        <f t="shared" ref="D22:D27" si="0">C$11*C22</f>
        <v>50</v>
      </c>
      <c r="E22" s="8"/>
      <c r="K22" t="s">
        <v>14</v>
      </c>
      <c r="L22" s="2">
        <v>0.05</v>
      </c>
      <c r="M22" s="2">
        <v>0.1</v>
      </c>
      <c r="N22" s="2">
        <v>0.1</v>
      </c>
    </row>
    <row r="23" spans="1:14" x14ac:dyDescent="0.3">
      <c r="A23" s="8"/>
      <c r="B23" s="19" t="s">
        <v>12</v>
      </c>
      <c r="C23" s="21">
        <f>VLOOKUP(C$4&amp;" - "&amp;tab_invest!B23,tab_apoio!A$8:C$26,3,0)</f>
        <v>0.35</v>
      </c>
      <c r="D23" s="22">
        <f t="shared" si="0"/>
        <v>175</v>
      </c>
      <c r="E23" s="8"/>
      <c r="K23" t="s">
        <v>15</v>
      </c>
      <c r="L23" s="2">
        <v>0</v>
      </c>
      <c r="M23" s="2">
        <v>0</v>
      </c>
      <c r="N23" s="2">
        <v>0.05</v>
      </c>
    </row>
    <row r="24" spans="1:14" x14ac:dyDescent="0.3">
      <c r="A24" s="8"/>
      <c r="B24" s="19" t="s">
        <v>11</v>
      </c>
      <c r="C24" s="21">
        <f>VLOOKUP(C$4&amp;" - "&amp;tab_invest!B24,tab_apoio!A$8:C$26,3,0)</f>
        <v>0.2</v>
      </c>
      <c r="D24" s="22">
        <f t="shared" si="0"/>
        <v>100</v>
      </c>
      <c r="E24" s="8"/>
      <c r="K24" t="s">
        <v>13</v>
      </c>
      <c r="L24" s="2">
        <v>0.1</v>
      </c>
      <c r="M24" s="2">
        <v>0.15</v>
      </c>
      <c r="N24" s="2">
        <v>0.2</v>
      </c>
    </row>
    <row r="25" spans="1:14" x14ac:dyDescent="0.3">
      <c r="A25" s="8"/>
      <c r="B25" s="19" t="s">
        <v>14</v>
      </c>
      <c r="C25" s="21">
        <f>VLOOKUP(C$4&amp;" - "&amp;tab_invest!B25,tab_apoio!A$8:C$26,3,0)</f>
        <v>0.1</v>
      </c>
      <c r="D25" s="22">
        <f t="shared" si="0"/>
        <v>50</v>
      </c>
      <c r="E25" s="8"/>
      <c r="F25" s="4"/>
      <c r="G25" s="5"/>
      <c r="H25" s="5"/>
    </row>
    <row r="26" spans="1:14" x14ac:dyDescent="0.3">
      <c r="A26" s="8"/>
      <c r="B26" s="19" t="s">
        <v>15</v>
      </c>
      <c r="C26" s="21">
        <f>VLOOKUP(C$4&amp;" - "&amp;tab_invest!B26,tab_apoio!A$8:C$26,3,0)</f>
        <v>0.05</v>
      </c>
      <c r="D26" s="22">
        <f t="shared" si="0"/>
        <v>25</v>
      </c>
      <c r="E26" s="8"/>
      <c r="F26" s="4"/>
      <c r="G26" s="5"/>
      <c r="H26" s="5"/>
    </row>
    <row r="27" spans="1:14" x14ac:dyDescent="0.3">
      <c r="A27" s="8"/>
      <c r="B27" s="19" t="s">
        <v>13</v>
      </c>
      <c r="C27" s="21">
        <f>VLOOKUP(C$4&amp;" - "&amp;tab_invest!B27,tab_apoio!A$8:C$26,3,0)</f>
        <v>0.2</v>
      </c>
      <c r="D27" s="22">
        <f t="shared" si="0"/>
        <v>100</v>
      </c>
      <c r="E27" s="8"/>
      <c r="F27" s="4"/>
      <c r="G27" s="5"/>
      <c r="H27" s="5"/>
    </row>
    <row r="28" spans="1:14" x14ac:dyDescent="0.3">
      <c r="A28" s="8"/>
      <c r="B28" s="19"/>
      <c r="C28" s="19"/>
      <c r="D28" s="22">
        <f>SUM(D22:D27)</f>
        <v>500</v>
      </c>
      <c r="E28" s="8"/>
      <c r="F28" s="4"/>
      <c r="G28" s="5"/>
      <c r="H28" s="5"/>
    </row>
    <row r="29" spans="1:14" x14ac:dyDescent="0.3">
      <c r="A29" s="8"/>
      <c r="B29" s="8"/>
      <c r="C29" s="8"/>
      <c r="D29" s="8"/>
      <c r="E29" s="8"/>
      <c r="F29" s="4"/>
      <c r="G29" s="5"/>
      <c r="H29" s="5"/>
    </row>
    <row r="30" spans="1:14" x14ac:dyDescent="0.3">
      <c r="A30" s="8"/>
      <c r="B30" s="8"/>
      <c r="C30" s="8"/>
      <c r="D30" s="8"/>
      <c r="E30" s="8"/>
      <c r="F30" s="4"/>
      <c r="G30" s="5"/>
      <c r="H30" s="5"/>
    </row>
    <row r="31" spans="1:14" ht="133.05000000000001" customHeight="1" x14ac:dyDescent="0.3">
      <c r="A31" s="8"/>
      <c r="B31" s="8"/>
      <c r="C31" s="8"/>
      <c r="D31" s="8"/>
      <c r="E31" s="8"/>
      <c r="F31" s="4"/>
      <c r="G31" s="5"/>
      <c r="H31" s="5"/>
    </row>
    <row r="32" spans="1:14" x14ac:dyDescent="0.3">
      <c r="A32" s="8"/>
      <c r="B32" s="8"/>
      <c r="C32" s="8"/>
      <c r="D32" s="8"/>
      <c r="E32" s="8"/>
      <c r="F32" s="4"/>
      <c r="G32" s="5"/>
      <c r="H32" s="5"/>
    </row>
    <row r="33" spans="1:8" ht="18.350000000000001" x14ac:dyDescent="0.3">
      <c r="A33" s="8"/>
      <c r="B33" s="10" t="s">
        <v>21</v>
      </c>
      <c r="C33" s="11"/>
      <c r="D33" s="12"/>
      <c r="E33" s="8"/>
      <c r="F33" s="4"/>
      <c r="G33" s="5"/>
      <c r="H33" s="5"/>
    </row>
    <row r="34" spans="1:8" x14ac:dyDescent="0.3">
      <c r="A34" s="8"/>
      <c r="B34" s="23" t="s">
        <v>19</v>
      </c>
      <c r="C34" s="23" t="s">
        <v>5</v>
      </c>
      <c r="D34" s="23" t="s">
        <v>20</v>
      </c>
      <c r="E34" s="8"/>
    </row>
    <row r="35" spans="1:8" x14ac:dyDescent="0.3">
      <c r="A35" s="8"/>
      <c r="B35" s="23">
        <v>2</v>
      </c>
      <c r="C35" s="24">
        <f>FV(C$8,B$35*12,C$11,C$13,0)*-1</f>
        <v>17386.199463734749</v>
      </c>
      <c r="D35" s="25">
        <f>IF(C$4="Agressivo",C$7/12*1.3, IF(C$4="Conservador",C$7/12*1.05, IF(C$4="Moderado",C$7/12*1.15,0)))*C35</f>
        <v>275.93347398902358</v>
      </c>
      <c r="E35" s="8"/>
    </row>
    <row r="36" spans="1:8" x14ac:dyDescent="0.3">
      <c r="A36" s="8"/>
      <c r="B36" s="23">
        <v>5</v>
      </c>
      <c r="C36" s="24">
        <f>FV(C$8,B$36*12,C$11,C$13,0)*-1</f>
        <v>54676.454016851305</v>
      </c>
      <c r="D36" s="25">
        <f>IF(C$4="Agressivo",C$7/12*1.3, IF(C$4="Conservador",C$7/12*1.05, IF(C$4="Moderado",C$7/12*1.15,0)))*C36</f>
        <v>867.76088895911096</v>
      </c>
      <c r="E36" s="8"/>
    </row>
    <row r="37" spans="1:8" x14ac:dyDescent="0.3">
      <c r="A37" s="8"/>
      <c r="B37" s="23">
        <v>10</v>
      </c>
      <c r="C37" s="24">
        <f>FV(C$8,B$37*12,C$11,C$13,0)*-1</f>
        <v>190172.31241921266</v>
      </c>
      <c r="D37" s="25">
        <f>IF(C$4="Agressivo",C$7/12*1.3, IF(C$4="Conservador",C$7/12*1.05, IF(C$4="Moderado",C$7/12*1.15,0)))*C37</f>
        <v>3018.1930750199208</v>
      </c>
      <c r="E37" s="8"/>
    </row>
    <row r="38" spans="1:8" x14ac:dyDescent="0.3">
      <c r="A38" s="8"/>
      <c r="B38" s="23">
        <v>20</v>
      </c>
      <c r="C38" s="24">
        <f>FV(C$8,B$38*12,C$11,C$13,0)*-1</f>
        <v>1435187.642163466</v>
      </c>
      <c r="D38" s="25">
        <f>IF(C$4="Agressivo",C$7/12*1.3, IF(C$4="Conservador",C$7/12*1.05, IF(C$4="Moderado",C$7/12*1.15,0)))*C38</f>
        <v>22777.623870836007</v>
      </c>
      <c r="E38" s="8"/>
    </row>
    <row r="39" spans="1:8" x14ac:dyDescent="0.3">
      <c r="A39" s="8"/>
      <c r="B39" s="23">
        <v>30</v>
      </c>
      <c r="C39" s="24">
        <f>FV(C$8,B$39*12,C$11,C$13,0)*-1</f>
        <v>9672654.4159412235</v>
      </c>
      <c r="D39" s="25">
        <f>IF(C$4="Agressivo",C$7/12*1.3, IF(C$4="Conservador",C$7/12*1.05, IF(C$4="Moderado",C$7/12*1.15,0)))*C39</f>
        <v>153513.08612633383</v>
      </c>
      <c r="E39" s="8"/>
    </row>
    <row r="40" spans="1:8" x14ac:dyDescent="0.3">
      <c r="A40" s="8"/>
      <c r="B40" s="8"/>
      <c r="C40" s="8"/>
      <c r="D40" s="8"/>
      <c r="E40" s="8"/>
    </row>
    <row r="41" spans="1:8" x14ac:dyDescent="0.3">
      <c r="A41" s="8"/>
      <c r="B41" s="8"/>
      <c r="C41" s="8"/>
      <c r="D41" s="8"/>
      <c r="E41" s="8"/>
    </row>
    <row r="42" spans="1:8" x14ac:dyDescent="0.3">
      <c r="A42" s="8"/>
      <c r="B42" s="8"/>
      <c r="C42" s="8"/>
      <c r="D42" s="8"/>
      <c r="E42" s="8"/>
    </row>
    <row r="43" spans="1:8" x14ac:dyDescent="0.3">
      <c r="A43" s="8"/>
      <c r="B43" s="8"/>
      <c r="C43" s="8"/>
      <c r="D43" s="8"/>
      <c r="E43" s="8"/>
    </row>
    <row r="44" spans="1:8" x14ac:dyDescent="0.3">
      <c r="A44" s="8"/>
      <c r="B44" s="8"/>
      <c r="C44" s="8"/>
      <c r="D44" s="8"/>
      <c r="E44" s="8"/>
    </row>
    <row r="45" spans="1:8" x14ac:dyDescent="0.3">
      <c r="A45" s="8"/>
      <c r="B45" s="8"/>
      <c r="C45" s="8"/>
      <c r="D45" s="8"/>
      <c r="E45" s="8"/>
    </row>
    <row r="46" spans="1:8" x14ac:dyDescent="0.3">
      <c r="A46" s="8"/>
      <c r="B46" s="8"/>
      <c r="C46" s="8"/>
      <c r="D46" s="8"/>
      <c r="E46" s="8"/>
    </row>
    <row r="47" spans="1:8" x14ac:dyDescent="0.3">
      <c r="A47" s="8"/>
      <c r="B47" s="8"/>
      <c r="C47" s="8"/>
      <c r="D47" s="8"/>
      <c r="E47" s="8"/>
    </row>
    <row r="48" spans="1:8" x14ac:dyDescent="0.3">
      <c r="A48" s="8"/>
      <c r="B48" s="8"/>
      <c r="C48" s="8"/>
      <c r="D48" s="8"/>
      <c r="E48" s="8"/>
    </row>
    <row r="49" spans="1:5" x14ac:dyDescent="0.3">
      <c r="A49" s="8"/>
      <c r="B49" s="8"/>
      <c r="C49" s="8"/>
      <c r="D49" s="8"/>
      <c r="E49" s="8"/>
    </row>
    <row r="50" spans="1:5" x14ac:dyDescent="0.3">
      <c r="A50" s="8"/>
      <c r="B50" s="8"/>
      <c r="C50" s="8"/>
      <c r="D50" s="8"/>
      <c r="E50" s="8"/>
    </row>
    <row r="51" spans="1:5" x14ac:dyDescent="0.3">
      <c r="A51" s="8"/>
      <c r="B51" s="8"/>
      <c r="C51" s="8"/>
      <c r="D51" s="8"/>
      <c r="E51" s="8"/>
    </row>
    <row r="52" spans="1:5" x14ac:dyDescent="0.3">
      <c r="A52" s="8"/>
      <c r="B52" s="8"/>
      <c r="C52" s="8"/>
      <c r="D52" s="8"/>
      <c r="E52" s="8"/>
    </row>
    <row r="53" spans="1:5" x14ac:dyDescent="0.3">
      <c r="A53" s="8"/>
      <c r="B53" s="8"/>
      <c r="C53" s="8"/>
      <c r="D53" s="8"/>
      <c r="E53" s="8"/>
    </row>
    <row r="54" spans="1:5" x14ac:dyDescent="0.3">
      <c r="A54" s="8"/>
      <c r="B54" s="26" t="s">
        <v>55</v>
      </c>
      <c r="C54" s="26"/>
      <c r="D54" s="26"/>
      <c r="E54" s="8"/>
    </row>
    <row r="55" spans="1:5" x14ac:dyDescent="0.3">
      <c r="A55" s="8"/>
      <c r="B55" s="8"/>
      <c r="C55" s="8"/>
      <c r="D55" s="8"/>
      <c r="E55" s="8"/>
    </row>
  </sheetData>
  <mergeCells count="16">
    <mergeCell ref="B2:D2"/>
    <mergeCell ref="B54:D54"/>
    <mergeCell ref="C15:D15"/>
    <mergeCell ref="B19:D20"/>
    <mergeCell ref="B33:D33"/>
    <mergeCell ref="B10:D10"/>
    <mergeCell ref="B3:D3"/>
    <mergeCell ref="C4:D4"/>
    <mergeCell ref="C5:D5"/>
    <mergeCell ref="C6:D6"/>
    <mergeCell ref="C7:D7"/>
    <mergeCell ref="C8:D8"/>
    <mergeCell ref="C11:D11"/>
    <mergeCell ref="C12:D12"/>
    <mergeCell ref="C13:D13"/>
    <mergeCell ref="C14:D14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tab_apoio!$A$1:$A$3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16" sqref="M16:M20"/>
    </sheetView>
  </sheetViews>
  <sheetFormatPr defaultRowHeight="15.05" x14ac:dyDescent="0.3"/>
  <cols>
    <col min="1" max="1" width="20.6640625" bestFit="1" customWidth="1"/>
    <col min="2" max="2" width="31.88671875" customWidth="1"/>
  </cols>
  <sheetData>
    <row r="1" spans="1:13" x14ac:dyDescent="0.3">
      <c r="A1" t="s">
        <v>7</v>
      </c>
      <c r="E1" t="s">
        <v>9</v>
      </c>
    </row>
    <row r="2" spans="1:13" x14ac:dyDescent="0.3">
      <c r="A2" t="s">
        <v>16</v>
      </c>
      <c r="E2" t="s">
        <v>12</v>
      </c>
    </row>
    <row r="3" spans="1:13" x14ac:dyDescent="0.3">
      <c r="A3" t="s">
        <v>8</v>
      </c>
      <c r="E3" t="s">
        <v>11</v>
      </c>
    </row>
    <row r="4" spans="1:13" x14ac:dyDescent="0.3">
      <c r="E4" t="s">
        <v>14</v>
      </c>
    </row>
    <row r="5" spans="1:13" x14ac:dyDescent="0.3">
      <c r="E5" t="s">
        <v>15</v>
      </c>
    </row>
    <row r="6" spans="1:13" x14ac:dyDescent="0.3">
      <c r="E6" t="s">
        <v>13</v>
      </c>
    </row>
    <row r="8" spans="1:13" x14ac:dyDescent="0.3">
      <c r="A8" t="s">
        <v>22</v>
      </c>
      <c r="B8" t="s">
        <v>41</v>
      </c>
      <c r="C8" t="s">
        <v>42</v>
      </c>
    </row>
    <row r="9" spans="1:13" x14ac:dyDescent="0.3">
      <c r="A9" t="s">
        <v>23</v>
      </c>
      <c r="B9" t="str">
        <f>MID(A9,1,11)</f>
        <v>Conservador</v>
      </c>
      <c r="C9" s="2">
        <v>0.5</v>
      </c>
    </row>
    <row r="10" spans="1:13" x14ac:dyDescent="0.3">
      <c r="A10" t="s">
        <v>24</v>
      </c>
      <c r="B10" t="str">
        <f t="shared" ref="B10:B14" si="0">MID(A10,1,11)</f>
        <v>Conservador</v>
      </c>
      <c r="C10" s="2">
        <v>0.25</v>
      </c>
      <c r="D10" s="2"/>
    </row>
    <row r="11" spans="1:13" x14ac:dyDescent="0.3">
      <c r="A11" t="s">
        <v>25</v>
      </c>
      <c r="B11" t="str">
        <f t="shared" si="0"/>
        <v>Conservador</v>
      </c>
      <c r="C11" s="2">
        <v>0.1</v>
      </c>
      <c r="D11" s="2"/>
    </row>
    <row r="12" spans="1:13" x14ac:dyDescent="0.3">
      <c r="A12" t="s">
        <v>26</v>
      </c>
      <c r="B12" t="str">
        <f t="shared" si="0"/>
        <v>Conservador</v>
      </c>
      <c r="C12" s="2">
        <v>0.05</v>
      </c>
      <c r="D12" s="2"/>
    </row>
    <row r="13" spans="1:13" x14ac:dyDescent="0.3">
      <c r="A13" t="s">
        <v>27</v>
      </c>
      <c r="B13" t="str">
        <f t="shared" si="0"/>
        <v>Conservador</v>
      </c>
      <c r="C13" s="2">
        <v>0</v>
      </c>
      <c r="D13" s="2"/>
    </row>
    <row r="14" spans="1:13" x14ac:dyDescent="0.3">
      <c r="A14" t="s">
        <v>28</v>
      </c>
      <c r="B14" t="str">
        <f t="shared" si="0"/>
        <v>Conservador</v>
      </c>
      <c r="C14" s="2">
        <v>0.1</v>
      </c>
      <c r="D14" s="2"/>
    </row>
    <row r="15" spans="1:13" x14ac:dyDescent="0.3">
      <c r="A15" t="s">
        <v>29</v>
      </c>
      <c r="B15" t="str">
        <f>MID(A15,1,9)</f>
        <v xml:space="preserve">Moderado </v>
      </c>
      <c r="C15" s="2">
        <v>0.35</v>
      </c>
      <c r="D15" s="2"/>
    </row>
    <row r="16" spans="1:13" ht="110" x14ac:dyDescent="0.3">
      <c r="A16" t="s">
        <v>30</v>
      </c>
      <c r="B16" t="str">
        <f t="shared" ref="B16:B26" si="1">MID(A16,1,9)</f>
        <v xml:space="preserve">Moderado </v>
      </c>
      <c r="C16" s="2">
        <v>0.25</v>
      </c>
      <c r="M16" s="1" t="s">
        <v>0</v>
      </c>
    </row>
    <row r="17" spans="1:13" ht="137.44999999999999" x14ac:dyDescent="0.3">
      <c r="A17" t="s">
        <v>31</v>
      </c>
      <c r="B17" t="str">
        <f t="shared" si="1"/>
        <v xml:space="preserve">Moderado </v>
      </c>
      <c r="C17" s="2">
        <v>0.15</v>
      </c>
      <c r="M17" s="1" t="s">
        <v>1</v>
      </c>
    </row>
    <row r="18" spans="1:13" ht="110" x14ac:dyDescent="0.3">
      <c r="A18" t="s">
        <v>32</v>
      </c>
      <c r="B18" t="str">
        <f t="shared" si="1"/>
        <v xml:space="preserve">Moderado </v>
      </c>
      <c r="C18" s="2">
        <v>0.1</v>
      </c>
      <c r="M18" s="1" t="s">
        <v>2</v>
      </c>
    </row>
    <row r="19" spans="1:13" ht="151.19999999999999" x14ac:dyDescent="0.3">
      <c r="A19" t="s">
        <v>33</v>
      </c>
      <c r="B19" t="str">
        <f t="shared" si="1"/>
        <v xml:space="preserve">Moderado </v>
      </c>
      <c r="C19" s="2">
        <v>0</v>
      </c>
      <c r="M19" s="1" t="s">
        <v>3</v>
      </c>
    </row>
    <row r="20" spans="1:13" x14ac:dyDescent="0.3">
      <c r="A20" t="s">
        <v>34</v>
      </c>
      <c r="B20" t="str">
        <f t="shared" si="1"/>
        <v xml:space="preserve">Moderado </v>
      </c>
      <c r="C20" s="2">
        <v>0.15</v>
      </c>
    </row>
    <row r="21" spans="1:13" x14ac:dyDescent="0.3">
      <c r="A21" t="s">
        <v>35</v>
      </c>
      <c r="B21" t="str">
        <f>MID(A21,1,9)</f>
        <v>Agressivo</v>
      </c>
      <c r="C21" s="2">
        <v>0.1</v>
      </c>
    </row>
    <row r="22" spans="1:13" x14ac:dyDescent="0.3">
      <c r="A22" t="s">
        <v>36</v>
      </c>
      <c r="B22" t="str">
        <f t="shared" si="1"/>
        <v>Agressivo</v>
      </c>
      <c r="C22" s="2">
        <v>0.35</v>
      </c>
    </row>
    <row r="23" spans="1:13" x14ac:dyDescent="0.3">
      <c r="A23" t="s">
        <v>37</v>
      </c>
      <c r="B23" t="str">
        <f t="shared" si="1"/>
        <v>Agressivo</v>
      </c>
      <c r="C23" s="2">
        <v>0.2</v>
      </c>
    </row>
    <row r="24" spans="1:13" x14ac:dyDescent="0.3">
      <c r="A24" t="s">
        <v>38</v>
      </c>
      <c r="B24" t="str">
        <f t="shared" si="1"/>
        <v>Agressivo</v>
      </c>
      <c r="C24" s="2">
        <v>0.1</v>
      </c>
    </row>
    <row r="25" spans="1:13" x14ac:dyDescent="0.3">
      <c r="A25" t="s">
        <v>39</v>
      </c>
      <c r="B25" t="str">
        <f t="shared" si="1"/>
        <v>Agressivo</v>
      </c>
      <c r="C25" s="2">
        <v>0.05</v>
      </c>
    </row>
    <row r="26" spans="1:13" x14ac:dyDescent="0.3">
      <c r="A26" t="s">
        <v>40</v>
      </c>
      <c r="B26" t="str">
        <f t="shared" si="1"/>
        <v>Agressivo</v>
      </c>
      <c r="C26" s="2">
        <v>0.2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tab_invest</vt:lpstr>
      <vt:lpstr>tab_apoio</vt:lpstr>
    </vt:vector>
  </TitlesOfParts>
  <Company>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Jose da Silva Passos</dc:creator>
  <cp:lastModifiedBy>Bruno Jose da Silva Passos</cp:lastModifiedBy>
  <dcterms:created xsi:type="dcterms:W3CDTF">2025-05-30T11:19:47Z</dcterms:created>
  <dcterms:modified xsi:type="dcterms:W3CDTF">2025-06-06T13:18:38Z</dcterms:modified>
</cp:coreProperties>
</file>