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Teaching\Courses\Advanced_Data_Analysis\Advanced-Data-Analysis-master\Class 9 Kaplan Meier Curves\"/>
    </mc:Choice>
  </mc:AlternateContent>
  <bookViews>
    <workbookView xWindow="0" yWindow="0" windowWidth="18495" windowHeight="7575" firstSheet="1" activeTab="4"/>
  </bookViews>
  <sheets>
    <sheet name="Data layout example" sheetId="1" r:id="rId1"/>
    <sheet name="Leukemia remission data" sheetId="2" r:id="rId2"/>
    <sheet name="average hazard" sheetId="5" r:id="rId3"/>
    <sheet name="calculating KM survivor curves" sheetId="3" r:id="rId4"/>
    <sheet name="Log rank test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5" l="1"/>
  <c r="H24" i="5"/>
  <c r="H5" i="5"/>
  <c r="H4" i="5"/>
  <c r="H3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E12" i="3"/>
  <c r="E13" i="3" s="1"/>
  <c r="E14" i="3" s="1"/>
  <c r="E11" i="3"/>
  <c r="H26" i="5" l="1"/>
  <c r="E20" i="3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" i="3"/>
  <c r="E4" i="3" s="1"/>
  <c r="E5" i="3" s="1"/>
  <c r="E6" i="3" s="1"/>
  <c r="E7" i="3" s="1"/>
  <c r="E8" i="3" s="1"/>
  <c r="E9" i="3" s="1"/>
  <c r="E10" i="3" s="1"/>
  <c r="F27" i="4" l="1"/>
  <c r="F26" i="4"/>
  <c r="G22" i="4"/>
  <c r="I22" i="4" s="1"/>
  <c r="G21" i="4"/>
  <c r="I21" i="4" s="1"/>
  <c r="G20" i="4"/>
  <c r="I20" i="4" s="1"/>
  <c r="G19" i="4"/>
  <c r="I19" i="4" s="1"/>
  <c r="G18" i="4"/>
  <c r="I18" i="4" s="1"/>
  <c r="G17" i="4"/>
  <c r="I17" i="4" s="1"/>
  <c r="G16" i="4"/>
  <c r="I16" i="4" s="1"/>
  <c r="G15" i="4"/>
  <c r="I15" i="4" s="1"/>
  <c r="G14" i="4"/>
  <c r="I14" i="4" s="1"/>
  <c r="G13" i="4"/>
  <c r="I13" i="4" s="1"/>
  <c r="G12" i="4"/>
  <c r="I12" i="4" s="1"/>
  <c r="G11" i="4"/>
  <c r="I11" i="4" s="1"/>
  <c r="G10" i="4"/>
  <c r="I10" i="4" s="1"/>
  <c r="G9" i="4"/>
  <c r="I9" i="4" s="1"/>
  <c r="G8" i="4"/>
  <c r="I8" i="4" s="1"/>
  <c r="G7" i="4"/>
  <c r="I7" i="4" s="1"/>
  <c r="G6" i="4"/>
  <c r="I6" i="4" s="1"/>
  <c r="F22" i="4"/>
  <c r="H22" i="4" s="1"/>
  <c r="F21" i="4"/>
  <c r="H21" i="4" s="1"/>
  <c r="F20" i="4"/>
  <c r="H20" i="4" s="1"/>
  <c r="F19" i="4"/>
  <c r="H19" i="4" s="1"/>
  <c r="F18" i="4"/>
  <c r="H18" i="4" s="1"/>
  <c r="F17" i="4"/>
  <c r="H17" i="4" s="1"/>
  <c r="F16" i="4"/>
  <c r="H16" i="4" s="1"/>
  <c r="F15" i="4"/>
  <c r="F14" i="4"/>
  <c r="H14" i="4" s="1"/>
  <c r="F13" i="4"/>
  <c r="H13" i="4" s="1"/>
  <c r="F12" i="4"/>
  <c r="H12" i="4" s="1"/>
  <c r="F11" i="4"/>
  <c r="H11" i="4" s="1"/>
  <c r="F10" i="4"/>
  <c r="H10" i="4" s="1"/>
  <c r="F9" i="4"/>
  <c r="H9" i="4" s="1"/>
  <c r="F8" i="4"/>
  <c r="H8" i="4" s="1"/>
  <c r="F7" i="4"/>
  <c r="H7" i="4" s="1"/>
  <c r="F6" i="4"/>
  <c r="H6" i="4" s="1"/>
  <c r="C23" i="4"/>
  <c r="B23" i="4"/>
  <c r="I23" i="4" l="1"/>
  <c r="F28" i="4"/>
  <c r="F23" i="4"/>
  <c r="H15" i="4"/>
  <c r="H23" i="4" s="1"/>
  <c r="G23" i="4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</calcChain>
</file>

<file path=xl/comments1.xml><?xml version="1.0" encoding="utf-8"?>
<comments xmlns="http://schemas.openxmlformats.org/spreadsheetml/2006/main">
  <authors>
    <author>Kimberly Johnson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Kimberly Johnson:</t>
        </r>
        <r>
          <rPr>
            <sz val="9"/>
            <color indexed="81"/>
            <rFont val="Tahoma"/>
            <family val="2"/>
          </rPr>
          <t xml:space="preserve">
nj is derived from subtracting the number lost in the previous interval which is the sum of mj and qu
</t>
        </r>
      </text>
    </comment>
    <comment ref="L52" authorId="0" shapeId="0">
      <text>
        <r>
          <rPr>
            <b/>
            <sz val="9"/>
            <color indexed="81"/>
            <rFont val="Tahoma"/>
            <charset val="1"/>
          </rPr>
          <t>Kimberly Johnson:</t>
        </r>
        <r>
          <rPr>
            <sz val="9"/>
            <color indexed="81"/>
            <rFont val="Tahoma"/>
            <charset val="1"/>
          </rPr>
          <t xml:space="preserve">
Can get the median survival time from these curves as the x coordinate of the point at y=0.5
For group 1, the median = 23 weeks
For group 2, the median = 8 weeks</t>
        </r>
      </text>
    </comment>
  </commentList>
</comments>
</file>

<file path=xl/comments2.xml><?xml version="1.0" encoding="utf-8"?>
<comments xmlns="http://schemas.openxmlformats.org/spreadsheetml/2006/main">
  <authors>
    <author>Kimberly Johnson</author>
  </authors>
  <commentList>
    <comment ref="F5" authorId="0" shapeId="0">
      <text>
        <r>
          <rPr>
            <b/>
            <sz val="9"/>
            <color indexed="81"/>
            <rFont val="Tahoma"/>
            <charset val="1"/>
          </rPr>
          <t xml:space="preserve">Kimberly Johnson:
Getting the expected counts for each group:
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16"/>
            <color indexed="81"/>
            <rFont val="Tahoma"/>
            <family val="2"/>
          </rPr>
          <t xml:space="preserve">e1j=(n1j/(n1j+n2j) x (m1j +m2j))
</t>
        </r>
        <r>
          <rPr>
            <sz val="9"/>
            <color indexed="81"/>
            <rFont val="Tahoma"/>
            <family val="2"/>
          </rPr>
          <t xml:space="preserve">In words: The fraction of group one in the total risk set at time t(j) multiplied by the total number of failures in groups one and two at time t(j)
</t>
        </r>
        <r>
          <rPr>
            <sz val="16"/>
            <color indexed="81"/>
            <rFont val="Tahoma"/>
            <family val="2"/>
          </rPr>
          <t xml:space="preserve">
e2j=(n2j/(n2j+n1j) x (m2j +m1j))
</t>
        </r>
        <r>
          <rPr>
            <sz val="9"/>
            <color indexed="81"/>
            <rFont val="Tahoma"/>
            <family val="2"/>
          </rPr>
          <t xml:space="preserve">
In words: The fraction of group two in the total risk set at time t(j) multiplied by the total number of failures in groups one and two at time t(j)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Kimberly Johnson:</t>
        </r>
        <r>
          <rPr>
            <sz val="9"/>
            <color indexed="81"/>
            <rFont val="Tahoma"/>
            <family val="2"/>
          </rPr>
          <t xml:space="preserve">
=((-10.25)^2/19.25)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Kimberly Johnson:</t>
        </r>
        <r>
          <rPr>
            <sz val="9"/>
            <color indexed="81"/>
            <rFont val="Tahoma"/>
            <family val="2"/>
          </rPr>
          <t xml:space="preserve">
(10.25)^2/10.75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Kimberly Johnson:</t>
        </r>
        <r>
          <rPr>
            <sz val="9"/>
            <color indexed="81"/>
            <rFont val="Tahoma"/>
            <family val="2"/>
          </rPr>
          <t xml:space="preserve">
=5.457792 + 9.773256</t>
        </r>
      </text>
    </comment>
  </commentList>
</comments>
</file>

<file path=xl/sharedStrings.xml><?xml version="1.0" encoding="utf-8"?>
<sst xmlns="http://schemas.openxmlformats.org/spreadsheetml/2006/main" count="88" uniqueCount="45">
  <si>
    <t>Indiviual ID</t>
  </si>
  <si>
    <t>t</t>
  </si>
  <si>
    <t>d</t>
  </si>
  <si>
    <t>Var2</t>
  </si>
  <si>
    <t>Var3</t>
  </si>
  <si>
    <t>Sex</t>
  </si>
  <si>
    <t>M</t>
  </si>
  <si>
    <t>F</t>
  </si>
  <si>
    <t>value</t>
  </si>
  <si>
    <t>Individual_ID</t>
  </si>
  <si>
    <t>time</t>
  </si>
  <si>
    <t>Group 1</t>
  </si>
  <si>
    <t>Group 2</t>
  </si>
  <si>
    <t xml:space="preserve">PLOT </t>
  </si>
  <si>
    <t>From Kleinbaum</t>
  </si>
  <si>
    <t>Remission data: n=42</t>
  </si>
  <si>
    <t># failures</t>
  </si>
  <si>
    <t>t(j)</t>
  </si>
  <si>
    <t>m1j</t>
  </si>
  <si>
    <t>m2j</t>
  </si>
  <si>
    <t>total</t>
  </si>
  <si>
    <t># in risk set</t>
  </si>
  <si>
    <t>n2j</t>
  </si>
  <si>
    <t>n1j</t>
  </si>
  <si>
    <t>#expected</t>
  </si>
  <si>
    <t>e1j</t>
  </si>
  <si>
    <t>e2j</t>
  </si>
  <si>
    <t>Observed - expected</t>
  </si>
  <si>
    <t>m1j-e1j</t>
  </si>
  <si>
    <t>m2j-e2j</t>
  </si>
  <si>
    <t>Approximate chi-square</t>
  </si>
  <si>
    <t>Number alive</t>
  </si>
  <si>
    <t>Number of events</t>
  </si>
  <si>
    <t>Number censored</t>
  </si>
  <si>
    <t>KM-survivor function</t>
  </si>
  <si>
    <t>Survival time (weeks)</t>
  </si>
  <si>
    <t>Group</t>
  </si>
  <si>
    <t>Total</t>
  </si>
  <si>
    <t>Group 1 (ordered failure times)</t>
  </si>
  <si>
    <t>Group 2 (ordered failure times)</t>
  </si>
  <si>
    <t>average hazard = number of events/total surival time</t>
  </si>
  <si>
    <t>number of events</t>
  </si>
  <si>
    <t>total survival time</t>
  </si>
  <si>
    <t>average hazard</t>
  </si>
  <si>
    <t>Number alive (at risk)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</si>
</sst>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Symbol"/>
      <family val="1"/>
      <charset val="2"/>
    </font>
    <font>
      <b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6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1" fillId="0" borderId="0" xfId="0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0" fillId="5" borderId="1" xfId="0" applyFill="1" applyBorder="1"/>
    <xf numFmtId="0" fontId="1" fillId="5" borderId="1" xfId="0" applyFont="1" applyFill="1" applyBorder="1"/>
    <xf numFmtId="0" fontId="7" fillId="6" borderId="1" xfId="0" applyFont="1" applyFill="1" applyBorder="1" applyAlignment="1">
      <alignment horizontal="center"/>
    </xf>
    <xf numFmtId="0" fontId="0" fillId="6" borderId="1" xfId="0" applyFill="1" applyBorder="1"/>
    <xf numFmtId="0" fontId="7" fillId="7" borderId="1" xfId="0" applyFont="1" applyFill="1" applyBorder="1" applyAlignment="1">
      <alignment horizontal="center"/>
    </xf>
    <xf numFmtId="2" fontId="0" fillId="7" borderId="1" xfId="0" applyNumberFormat="1" applyFill="1" applyBorder="1"/>
    <xf numFmtId="0" fontId="7" fillId="8" borderId="1" xfId="0" applyFont="1" applyFill="1" applyBorder="1" applyAlignment="1">
      <alignment horizontal="center"/>
    </xf>
    <xf numFmtId="2" fontId="0" fillId="8" borderId="1" xfId="0" applyNumberFormat="1" applyFill="1" applyBorder="1"/>
    <xf numFmtId="164" fontId="1" fillId="0" borderId="0" xfId="0" applyNumberFormat="1" applyFont="1"/>
    <xf numFmtId="0" fontId="1" fillId="0" borderId="0" xfId="0" applyFont="1" applyAlignment="1"/>
    <xf numFmtId="0" fontId="1" fillId="3" borderId="0" xfId="0" applyFont="1" applyFill="1"/>
    <xf numFmtId="0" fontId="1" fillId="2" borderId="0" xfId="0" applyFont="1" applyFill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KM CURVE "BY HAND"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52266166443888E-2"/>
          <c:y val="7.0039920159680635E-2"/>
          <c:w val="0.92288152283389679"/>
          <c:h val="0.839773838150470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'calculating KM survivor curves'!$B$35</c:f>
              <c:strCache>
                <c:ptCount val="1"/>
                <c:pt idx="0">
                  <c:v>Group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noFill/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'calculating KM survivor curves'!$A$36:$A$74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16</c:v>
                </c:pt>
                <c:pt idx="30">
                  <c:v>17</c:v>
                </c:pt>
                <c:pt idx="31">
                  <c:v>17</c:v>
                </c:pt>
                <c:pt idx="32">
                  <c:v>22</c:v>
                </c:pt>
                <c:pt idx="33">
                  <c:v>22</c:v>
                </c:pt>
                <c:pt idx="34">
                  <c:v>23</c:v>
                </c:pt>
                <c:pt idx="35">
                  <c:v>23</c:v>
                </c:pt>
                <c:pt idx="36">
                  <c:v>32</c:v>
                </c:pt>
                <c:pt idx="37">
                  <c:v>34</c:v>
                </c:pt>
                <c:pt idx="38">
                  <c:v>35</c:v>
                </c:pt>
              </c:numCache>
            </c:numRef>
          </c:xVal>
          <c:yVal>
            <c:numRef>
              <c:f>'calculating KM survivor curves'!$B$36:$B$74</c:f>
              <c:numCache>
                <c:formatCode>General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0.8571428571428571</c:v>
                </c:pt>
                <c:pt idx="14">
                  <c:v>0.8571428571428571</c:v>
                </c:pt>
                <c:pt idx="15">
                  <c:v>0.80672268907563016</c:v>
                </c:pt>
                <c:pt idx="16">
                  <c:v>0.80672268907563016</c:v>
                </c:pt>
                <c:pt idx="17">
                  <c:v>0.80672268907563016</c:v>
                </c:pt>
                <c:pt idx="18">
                  <c:v>0.80672268907563016</c:v>
                </c:pt>
                <c:pt idx="19">
                  <c:v>0.75294117647058811</c:v>
                </c:pt>
                <c:pt idx="20">
                  <c:v>0.75294117647058811</c:v>
                </c:pt>
                <c:pt idx="21">
                  <c:v>0.75294117647058811</c:v>
                </c:pt>
                <c:pt idx="22">
                  <c:v>0.75294117647058811</c:v>
                </c:pt>
                <c:pt idx="23">
                  <c:v>0.75294117647058811</c:v>
                </c:pt>
                <c:pt idx="24">
                  <c:v>0.75294117647058811</c:v>
                </c:pt>
                <c:pt idx="25">
                  <c:v>0.69019607843137243</c:v>
                </c:pt>
                <c:pt idx="26">
                  <c:v>0.69019607843137243</c:v>
                </c:pt>
                <c:pt idx="27">
                  <c:v>0.69019607843137243</c:v>
                </c:pt>
                <c:pt idx="28">
                  <c:v>0.69019607843137243</c:v>
                </c:pt>
                <c:pt idx="29">
                  <c:v>0.62745098039215674</c:v>
                </c:pt>
                <c:pt idx="30">
                  <c:v>0.62745098039215674</c:v>
                </c:pt>
                <c:pt idx="31">
                  <c:v>0.62745098039215674</c:v>
                </c:pt>
                <c:pt idx="32">
                  <c:v>0.62745098039215674</c:v>
                </c:pt>
                <c:pt idx="33">
                  <c:v>0.53781512605042003</c:v>
                </c:pt>
                <c:pt idx="34">
                  <c:v>0.53781512605042003</c:v>
                </c:pt>
                <c:pt idx="35">
                  <c:v>0.44817927170868338</c:v>
                </c:pt>
                <c:pt idx="36">
                  <c:v>0.44817927170868338</c:v>
                </c:pt>
                <c:pt idx="37">
                  <c:v>0.44817927170868338</c:v>
                </c:pt>
                <c:pt idx="38">
                  <c:v>0.44817927170868338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F4-48F2-9449-E2B70A80E673}"/>
            </c:ext>
          </c:extLst>
        </c:ser>
        <c:ser>
          <c:idx val="1"/>
          <c:order val="1"/>
          <c:tx>
            <c:strRef>
              <c:f>'calculating KM survivor curves'!$C$35</c:f>
              <c:strCache>
                <c:ptCount val="1"/>
                <c:pt idx="0">
                  <c:v>Group 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noFill/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'calculating KM survivor curves'!$A$36:$A$74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16</c:v>
                </c:pt>
                <c:pt idx="30">
                  <c:v>17</c:v>
                </c:pt>
                <c:pt idx="31">
                  <c:v>17</c:v>
                </c:pt>
                <c:pt idx="32">
                  <c:v>22</c:v>
                </c:pt>
                <c:pt idx="33">
                  <c:v>22</c:v>
                </c:pt>
                <c:pt idx="34">
                  <c:v>23</c:v>
                </c:pt>
                <c:pt idx="35">
                  <c:v>23</c:v>
                </c:pt>
                <c:pt idx="36">
                  <c:v>32</c:v>
                </c:pt>
                <c:pt idx="37">
                  <c:v>34</c:v>
                </c:pt>
                <c:pt idx="38">
                  <c:v>35</c:v>
                </c:pt>
              </c:numCache>
            </c:numRef>
          </c:xVal>
          <c:yVal>
            <c:numRef>
              <c:f>'calculating KM survivor curves'!$C$36:$C$74</c:f>
              <c:numCache>
                <c:formatCode>General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0.90476190476190477</c:v>
                </c:pt>
                <c:pt idx="3">
                  <c:v>0.90476190476190477</c:v>
                </c:pt>
                <c:pt idx="4">
                  <c:v>0.80952380952380953</c:v>
                </c:pt>
                <c:pt idx="5">
                  <c:v>0.80952380952380953</c:v>
                </c:pt>
                <c:pt idx="6">
                  <c:v>0.76190476190476186</c:v>
                </c:pt>
                <c:pt idx="7">
                  <c:v>0.76190476190476186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0.66666666666666663</c:v>
                </c:pt>
                <c:pt idx="11">
                  <c:v>0.5714285714285714</c:v>
                </c:pt>
                <c:pt idx="12">
                  <c:v>0.5714285714285714</c:v>
                </c:pt>
                <c:pt idx="13">
                  <c:v>0.5714285714285714</c:v>
                </c:pt>
                <c:pt idx="14">
                  <c:v>0.5714285714285714</c:v>
                </c:pt>
                <c:pt idx="15">
                  <c:v>0.5714285714285714</c:v>
                </c:pt>
                <c:pt idx="16">
                  <c:v>0.5714285714285714</c:v>
                </c:pt>
                <c:pt idx="17">
                  <c:v>0.38095238095238093</c:v>
                </c:pt>
                <c:pt idx="18">
                  <c:v>0.38095238095238093</c:v>
                </c:pt>
                <c:pt idx="19">
                  <c:v>0.38095238095238093</c:v>
                </c:pt>
                <c:pt idx="20">
                  <c:v>0.38095238095238093</c:v>
                </c:pt>
                <c:pt idx="21">
                  <c:v>0.2857142857142857</c:v>
                </c:pt>
                <c:pt idx="22">
                  <c:v>0.2857142857142857</c:v>
                </c:pt>
                <c:pt idx="23">
                  <c:v>0.19047619047619047</c:v>
                </c:pt>
                <c:pt idx="24">
                  <c:v>0.19047619047619047</c:v>
                </c:pt>
                <c:pt idx="25">
                  <c:v>0.19047619047619047</c:v>
                </c:pt>
                <c:pt idx="26">
                  <c:v>0.19047619047619047</c:v>
                </c:pt>
                <c:pt idx="27">
                  <c:v>0.14285714285714285</c:v>
                </c:pt>
                <c:pt idx="28">
                  <c:v>0.14285714285714285</c:v>
                </c:pt>
                <c:pt idx="29">
                  <c:v>0.14285714285714285</c:v>
                </c:pt>
                <c:pt idx="30">
                  <c:v>0.14285714285714285</c:v>
                </c:pt>
                <c:pt idx="31">
                  <c:v>9.5238095238095233E-2</c:v>
                </c:pt>
                <c:pt idx="32">
                  <c:v>9.5238095238095233E-2</c:v>
                </c:pt>
                <c:pt idx="33">
                  <c:v>4.7619047619047616E-2</c:v>
                </c:pt>
                <c:pt idx="34">
                  <c:v>4.7619047619047616E-2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F4-48F2-9449-E2B70A80E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553792"/>
        <c:axId val="480547888"/>
      </c:scatterChart>
      <c:valAx>
        <c:axId val="480553792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47888"/>
        <c:crosses val="autoZero"/>
        <c:crossBetween val="midCat"/>
      </c:valAx>
      <c:valAx>
        <c:axId val="4805478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  <a:r>
                  <a:rPr lang="en-US" baseline="0"/>
                  <a:t> survivng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5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236314077002873"/>
          <c:y val="7.9181322394580908E-2"/>
          <c:w val="0.11340005466506416"/>
          <c:h val="6.73657409590268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34</xdr:row>
      <xdr:rowOff>180975</xdr:rowOff>
    </xdr:from>
    <xdr:to>
      <xdr:col>10</xdr:col>
      <xdr:colOff>600075</xdr:colOff>
      <xdr:row>68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1028700</xdr:colOff>
      <xdr:row>1</xdr:row>
      <xdr:rowOff>0</xdr:rowOff>
    </xdr:from>
    <xdr:to>
      <xdr:col>8</xdr:col>
      <xdr:colOff>504825</xdr:colOff>
      <xdr:row>7</xdr:row>
      <xdr:rowOff>163207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0450" y="190500"/>
          <a:ext cx="4057650" cy="1677682"/>
        </a:xfrm>
        <a:prstGeom prst="rect">
          <a:avLst/>
        </a:prstGeom>
        <a:solidFill>
          <a:schemeClr val="accent4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29</xdr:row>
      <xdr:rowOff>9525</xdr:rowOff>
    </xdr:from>
    <xdr:to>
      <xdr:col>9</xdr:col>
      <xdr:colOff>466008</xdr:colOff>
      <xdr:row>35</xdr:row>
      <xdr:rowOff>66525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5534025"/>
          <a:ext cx="5733333" cy="1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13" sqref="A13"/>
    </sheetView>
  </sheetViews>
  <sheetFormatPr defaultRowHeight="15" x14ac:dyDescent="0.25"/>
  <cols>
    <col min="1" max="1" width="16.42578125" customWidth="1"/>
  </cols>
  <sheetData>
    <row r="1" spans="1:6" s="2" customFormat="1" x14ac:dyDescent="0.25">
      <c r="A1" s="4" t="s">
        <v>0</v>
      </c>
      <c r="B1" s="3" t="s">
        <v>2</v>
      </c>
      <c r="C1" s="4" t="s">
        <v>1</v>
      </c>
      <c r="D1" s="4" t="s">
        <v>5</v>
      </c>
      <c r="E1" s="4" t="s">
        <v>3</v>
      </c>
      <c r="F1" s="4" t="s">
        <v>4</v>
      </c>
    </row>
    <row r="2" spans="1:6" x14ac:dyDescent="0.25">
      <c r="A2" s="5">
        <v>1</v>
      </c>
      <c r="B2" s="5">
        <v>1</v>
      </c>
      <c r="C2" s="5">
        <v>10</v>
      </c>
      <c r="D2" s="5" t="s">
        <v>6</v>
      </c>
      <c r="E2" s="5" t="s">
        <v>8</v>
      </c>
      <c r="F2" s="5" t="s">
        <v>8</v>
      </c>
    </row>
    <row r="3" spans="1:6" x14ac:dyDescent="0.25">
      <c r="A3" s="5">
        <v>2</v>
      </c>
      <c r="B3" s="5">
        <v>1</v>
      </c>
      <c r="C3" s="5">
        <v>8</v>
      </c>
      <c r="D3" s="5" t="s">
        <v>6</v>
      </c>
      <c r="E3" s="5" t="s">
        <v>8</v>
      </c>
      <c r="F3" s="5" t="s">
        <v>8</v>
      </c>
    </row>
    <row r="4" spans="1:6" x14ac:dyDescent="0.25">
      <c r="A4" s="5">
        <v>3</v>
      </c>
      <c r="B4" s="5">
        <v>1</v>
      </c>
      <c r="C4" s="5">
        <v>7</v>
      </c>
      <c r="D4" s="5" t="s">
        <v>7</v>
      </c>
      <c r="E4" s="5" t="s">
        <v>8</v>
      </c>
      <c r="F4" s="5" t="s">
        <v>8</v>
      </c>
    </row>
    <row r="5" spans="1:6" x14ac:dyDescent="0.25">
      <c r="A5" s="5">
        <v>4</v>
      </c>
      <c r="B5" s="5">
        <v>0</v>
      </c>
      <c r="C5" s="5">
        <v>12</v>
      </c>
      <c r="D5" s="5" t="s">
        <v>7</v>
      </c>
      <c r="E5" s="5" t="s">
        <v>8</v>
      </c>
      <c r="F5" s="5" t="s">
        <v>8</v>
      </c>
    </row>
    <row r="6" spans="1:6" x14ac:dyDescent="0.25">
      <c r="A6" s="5">
        <v>5</v>
      </c>
      <c r="B6" s="5">
        <v>0</v>
      </c>
      <c r="C6" s="5">
        <v>12</v>
      </c>
      <c r="D6" s="5" t="s">
        <v>6</v>
      </c>
      <c r="E6" s="5" t="s">
        <v>8</v>
      </c>
      <c r="F6" s="5" t="s">
        <v>8</v>
      </c>
    </row>
    <row r="7" spans="1:6" x14ac:dyDescent="0.25">
      <c r="A7" s="5">
        <v>6</v>
      </c>
      <c r="B7" s="5">
        <v>0</v>
      </c>
      <c r="C7" s="5">
        <v>3</v>
      </c>
      <c r="D7" s="5" t="s">
        <v>7</v>
      </c>
      <c r="E7" s="5" t="s">
        <v>8</v>
      </c>
      <c r="F7" s="5" t="s">
        <v>8</v>
      </c>
    </row>
    <row r="8" spans="1:6" x14ac:dyDescent="0.25">
      <c r="A8" s="5">
        <v>7</v>
      </c>
      <c r="B8" s="5">
        <v>1</v>
      </c>
      <c r="C8" s="5">
        <v>7</v>
      </c>
      <c r="D8" s="5" t="s">
        <v>6</v>
      </c>
      <c r="E8" s="5" t="s">
        <v>8</v>
      </c>
      <c r="F8" s="5" t="s">
        <v>8</v>
      </c>
    </row>
    <row r="9" spans="1:6" x14ac:dyDescent="0.25">
      <c r="A9" s="5">
        <v>8</v>
      </c>
      <c r="B9" s="5">
        <v>0</v>
      </c>
      <c r="C9" s="5">
        <v>12</v>
      </c>
      <c r="D9" s="5" t="s">
        <v>6</v>
      </c>
      <c r="E9" s="5" t="s">
        <v>8</v>
      </c>
      <c r="F9" s="5" t="s">
        <v>8</v>
      </c>
    </row>
    <row r="10" spans="1:6" x14ac:dyDescent="0.25">
      <c r="A10" s="5">
        <v>9</v>
      </c>
      <c r="B10" s="5">
        <v>1</v>
      </c>
      <c r="C10" s="5">
        <v>3</v>
      </c>
      <c r="D10" s="5" t="s">
        <v>6</v>
      </c>
      <c r="E10" s="5" t="s">
        <v>8</v>
      </c>
      <c r="F10" s="5" t="s">
        <v>8</v>
      </c>
    </row>
    <row r="11" spans="1:6" x14ac:dyDescent="0.25">
      <c r="A11" s="5">
        <v>10</v>
      </c>
      <c r="B11" s="5">
        <v>0</v>
      </c>
      <c r="C11" s="5">
        <v>12</v>
      </c>
      <c r="D11" s="5" t="s">
        <v>7</v>
      </c>
      <c r="E11" s="5" t="s">
        <v>8</v>
      </c>
      <c r="F11" s="5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C11" sqref="C11"/>
    </sheetView>
  </sheetViews>
  <sheetFormatPr defaultRowHeight="15" x14ac:dyDescent="0.25"/>
  <cols>
    <col min="1" max="1" width="15.42578125" style="1" customWidth="1"/>
    <col min="2" max="4" width="9.140625" style="1"/>
  </cols>
  <sheetData>
    <row r="1" spans="1:4" s="6" customFormat="1" x14ac:dyDescent="0.25">
      <c r="A1" s="2" t="s">
        <v>9</v>
      </c>
      <c r="B1" s="3" t="s">
        <v>2</v>
      </c>
      <c r="C1" s="4" t="s">
        <v>1</v>
      </c>
      <c r="D1" s="2" t="s">
        <v>36</v>
      </c>
    </row>
    <row r="2" spans="1:4" s="19" customFormat="1" x14ac:dyDescent="0.25">
      <c r="A2" s="18">
        <v>1</v>
      </c>
      <c r="B2" s="18">
        <v>1</v>
      </c>
      <c r="C2" s="18">
        <v>6</v>
      </c>
      <c r="D2" s="18">
        <v>1</v>
      </c>
    </row>
    <row r="3" spans="1:4" s="19" customFormat="1" x14ac:dyDescent="0.25">
      <c r="A3" s="18">
        <f>A2+1</f>
        <v>2</v>
      </c>
      <c r="B3" s="18">
        <v>1</v>
      </c>
      <c r="C3" s="18">
        <v>6</v>
      </c>
      <c r="D3" s="18">
        <v>1</v>
      </c>
    </row>
    <row r="4" spans="1:4" s="19" customFormat="1" x14ac:dyDescent="0.25">
      <c r="A4" s="18">
        <f t="shared" ref="A4:A43" si="0">A3+1</f>
        <v>3</v>
      </c>
      <c r="B4" s="18">
        <v>1</v>
      </c>
      <c r="C4" s="18">
        <v>6</v>
      </c>
      <c r="D4" s="18">
        <v>1</v>
      </c>
    </row>
    <row r="5" spans="1:4" s="19" customFormat="1" x14ac:dyDescent="0.25">
      <c r="A5" s="18">
        <f t="shared" si="0"/>
        <v>4</v>
      </c>
      <c r="B5" s="18">
        <v>1</v>
      </c>
      <c r="C5" s="18">
        <v>7</v>
      </c>
      <c r="D5" s="18">
        <v>1</v>
      </c>
    </row>
    <row r="6" spans="1:4" s="19" customFormat="1" x14ac:dyDescent="0.25">
      <c r="A6" s="18">
        <f t="shared" si="0"/>
        <v>5</v>
      </c>
      <c r="B6" s="18">
        <v>1</v>
      </c>
      <c r="C6" s="18">
        <v>10</v>
      </c>
      <c r="D6" s="18">
        <v>1</v>
      </c>
    </row>
    <row r="7" spans="1:4" s="19" customFormat="1" x14ac:dyDescent="0.25">
      <c r="A7" s="18">
        <f t="shared" si="0"/>
        <v>6</v>
      </c>
      <c r="B7" s="18">
        <v>1</v>
      </c>
      <c r="C7" s="18">
        <v>13</v>
      </c>
      <c r="D7" s="18">
        <v>1</v>
      </c>
    </row>
    <row r="8" spans="1:4" s="19" customFormat="1" x14ac:dyDescent="0.25">
      <c r="A8" s="18">
        <f t="shared" si="0"/>
        <v>7</v>
      </c>
      <c r="B8" s="18">
        <v>1</v>
      </c>
      <c r="C8" s="18">
        <v>16</v>
      </c>
      <c r="D8" s="18">
        <v>1</v>
      </c>
    </row>
    <row r="9" spans="1:4" s="19" customFormat="1" x14ac:dyDescent="0.25">
      <c r="A9" s="18">
        <f t="shared" si="0"/>
        <v>8</v>
      </c>
      <c r="B9" s="18">
        <v>1</v>
      </c>
      <c r="C9" s="18">
        <v>22</v>
      </c>
      <c r="D9" s="18">
        <v>1</v>
      </c>
    </row>
    <row r="10" spans="1:4" s="19" customFormat="1" x14ac:dyDescent="0.25">
      <c r="A10" s="18">
        <f t="shared" si="0"/>
        <v>9</v>
      </c>
      <c r="B10" s="18">
        <v>1</v>
      </c>
      <c r="C10" s="18">
        <v>23</v>
      </c>
      <c r="D10" s="18">
        <v>1</v>
      </c>
    </row>
    <row r="11" spans="1:4" s="19" customFormat="1" x14ac:dyDescent="0.25">
      <c r="A11" s="18">
        <f t="shared" si="0"/>
        <v>10</v>
      </c>
      <c r="B11" s="20">
        <v>0</v>
      </c>
      <c r="C11" s="18">
        <v>6</v>
      </c>
      <c r="D11" s="18">
        <v>1</v>
      </c>
    </row>
    <row r="12" spans="1:4" s="19" customFormat="1" x14ac:dyDescent="0.25">
      <c r="A12" s="18">
        <f t="shared" si="0"/>
        <v>11</v>
      </c>
      <c r="B12" s="20">
        <v>0</v>
      </c>
      <c r="C12" s="18">
        <v>9</v>
      </c>
      <c r="D12" s="18">
        <v>1</v>
      </c>
    </row>
    <row r="13" spans="1:4" s="19" customFormat="1" x14ac:dyDescent="0.25">
      <c r="A13" s="18">
        <f t="shared" si="0"/>
        <v>12</v>
      </c>
      <c r="B13" s="20">
        <v>0</v>
      </c>
      <c r="C13" s="18">
        <v>10</v>
      </c>
      <c r="D13" s="18">
        <v>1</v>
      </c>
    </row>
    <row r="14" spans="1:4" s="19" customFormat="1" x14ac:dyDescent="0.25">
      <c r="A14" s="18">
        <f t="shared" si="0"/>
        <v>13</v>
      </c>
      <c r="B14" s="20">
        <v>0</v>
      </c>
      <c r="C14" s="18">
        <v>11</v>
      </c>
      <c r="D14" s="18">
        <v>1</v>
      </c>
    </row>
    <row r="15" spans="1:4" s="19" customFormat="1" x14ac:dyDescent="0.25">
      <c r="A15" s="18">
        <f t="shared" si="0"/>
        <v>14</v>
      </c>
      <c r="B15" s="20">
        <v>0</v>
      </c>
      <c r="C15" s="18">
        <v>17</v>
      </c>
      <c r="D15" s="18">
        <v>1</v>
      </c>
    </row>
    <row r="16" spans="1:4" s="19" customFormat="1" x14ac:dyDescent="0.25">
      <c r="A16" s="18">
        <f t="shared" si="0"/>
        <v>15</v>
      </c>
      <c r="B16" s="20">
        <v>0</v>
      </c>
      <c r="C16" s="18">
        <v>19</v>
      </c>
      <c r="D16" s="18">
        <v>1</v>
      </c>
    </row>
    <row r="17" spans="1:4" s="19" customFormat="1" x14ac:dyDescent="0.25">
      <c r="A17" s="18">
        <f t="shared" si="0"/>
        <v>16</v>
      </c>
      <c r="B17" s="20">
        <v>0</v>
      </c>
      <c r="C17" s="18">
        <v>20</v>
      </c>
      <c r="D17" s="18">
        <v>1</v>
      </c>
    </row>
    <row r="18" spans="1:4" s="19" customFormat="1" x14ac:dyDescent="0.25">
      <c r="A18" s="18">
        <f t="shared" si="0"/>
        <v>17</v>
      </c>
      <c r="B18" s="20">
        <v>0</v>
      </c>
      <c r="C18" s="18">
        <v>25</v>
      </c>
      <c r="D18" s="18">
        <v>1</v>
      </c>
    </row>
    <row r="19" spans="1:4" s="19" customFormat="1" x14ac:dyDescent="0.25">
      <c r="A19" s="18">
        <f t="shared" si="0"/>
        <v>18</v>
      </c>
      <c r="B19" s="20">
        <v>0</v>
      </c>
      <c r="C19" s="18">
        <v>32</v>
      </c>
      <c r="D19" s="18">
        <v>1</v>
      </c>
    </row>
    <row r="20" spans="1:4" s="19" customFormat="1" x14ac:dyDescent="0.25">
      <c r="A20" s="18">
        <f t="shared" si="0"/>
        <v>19</v>
      </c>
      <c r="B20" s="20">
        <v>0</v>
      </c>
      <c r="C20" s="18">
        <v>32</v>
      </c>
      <c r="D20" s="18">
        <v>1</v>
      </c>
    </row>
    <row r="21" spans="1:4" s="19" customFormat="1" x14ac:dyDescent="0.25">
      <c r="A21" s="18">
        <f t="shared" si="0"/>
        <v>20</v>
      </c>
      <c r="B21" s="20">
        <v>0</v>
      </c>
      <c r="C21" s="18">
        <v>34</v>
      </c>
      <c r="D21" s="18">
        <v>1</v>
      </c>
    </row>
    <row r="22" spans="1:4" s="19" customFormat="1" x14ac:dyDescent="0.25">
      <c r="A22" s="18">
        <f t="shared" si="0"/>
        <v>21</v>
      </c>
      <c r="B22" s="20">
        <v>0</v>
      </c>
      <c r="C22" s="18">
        <v>35</v>
      </c>
      <c r="D22" s="18">
        <v>1</v>
      </c>
    </row>
    <row r="23" spans="1:4" s="17" customFormat="1" x14ac:dyDescent="0.25">
      <c r="A23" s="16">
        <f t="shared" si="0"/>
        <v>22</v>
      </c>
      <c r="B23" s="16">
        <v>1</v>
      </c>
      <c r="C23" s="16">
        <v>1</v>
      </c>
      <c r="D23" s="16">
        <v>0</v>
      </c>
    </row>
    <row r="24" spans="1:4" s="17" customFormat="1" x14ac:dyDescent="0.25">
      <c r="A24" s="16">
        <f t="shared" si="0"/>
        <v>23</v>
      </c>
      <c r="B24" s="16">
        <v>1</v>
      </c>
      <c r="C24" s="16">
        <v>1</v>
      </c>
      <c r="D24" s="16">
        <v>0</v>
      </c>
    </row>
    <row r="25" spans="1:4" s="17" customFormat="1" x14ac:dyDescent="0.25">
      <c r="A25" s="16">
        <f t="shared" si="0"/>
        <v>24</v>
      </c>
      <c r="B25" s="16">
        <v>1</v>
      </c>
      <c r="C25" s="16">
        <v>2</v>
      </c>
      <c r="D25" s="16">
        <v>0</v>
      </c>
    </row>
    <row r="26" spans="1:4" s="17" customFormat="1" x14ac:dyDescent="0.25">
      <c r="A26" s="16">
        <f t="shared" si="0"/>
        <v>25</v>
      </c>
      <c r="B26" s="16">
        <v>1</v>
      </c>
      <c r="C26" s="16">
        <v>2</v>
      </c>
      <c r="D26" s="16">
        <v>0</v>
      </c>
    </row>
    <row r="27" spans="1:4" s="17" customFormat="1" x14ac:dyDescent="0.25">
      <c r="A27" s="16">
        <f t="shared" si="0"/>
        <v>26</v>
      </c>
      <c r="B27" s="16">
        <v>1</v>
      </c>
      <c r="C27" s="16">
        <v>3</v>
      </c>
      <c r="D27" s="16">
        <v>0</v>
      </c>
    </row>
    <row r="28" spans="1:4" s="17" customFormat="1" x14ac:dyDescent="0.25">
      <c r="A28" s="16">
        <f t="shared" si="0"/>
        <v>27</v>
      </c>
      <c r="B28" s="16">
        <v>1</v>
      </c>
      <c r="C28" s="16">
        <v>4</v>
      </c>
      <c r="D28" s="16">
        <v>0</v>
      </c>
    </row>
    <row r="29" spans="1:4" s="17" customFormat="1" x14ac:dyDescent="0.25">
      <c r="A29" s="16">
        <f t="shared" si="0"/>
        <v>28</v>
      </c>
      <c r="B29" s="16">
        <v>1</v>
      </c>
      <c r="C29" s="16">
        <v>4</v>
      </c>
      <c r="D29" s="16">
        <v>0</v>
      </c>
    </row>
    <row r="30" spans="1:4" s="17" customFormat="1" x14ac:dyDescent="0.25">
      <c r="A30" s="16">
        <f t="shared" si="0"/>
        <v>29</v>
      </c>
      <c r="B30" s="16">
        <v>1</v>
      </c>
      <c r="C30" s="16">
        <v>5</v>
      </c>
      <c r="D30" s="16">
        <v>0</v>
      </c>
    </row>
    <row r="31" spans="1:4" s="17" customFormat="1" x14ac:dyDescent="0.25">
      <c r="A31" s="16">
        <f t="shared" si="0"/>
        <v>30</v>
      </c>
      <c r="B31" s="16">
        <v>1</v>
      </c>
      <c r="C31" s="16">
        <v>5</v>
      </c>
      <c r="D31" s="16">
        <v>0</v>
      </c>
    </row>
    <row r="32" spans="1:4" s="17" customFormat="1" x14ac:dyDescent="0.25">
      <c r="A32" s="16">
        <f t="shared" si="0"/>
        <v>31</v>
      </c>
      <c r="B32" s="16">
        <v>1</v>
      </c>
      <c r="C32" s="16">
        <v>8</v>
      </c>
      <c r="D32" s="16">
        <v>0</v>
      </c>
    </row>
    <row r="33" spans="1:4" s="17" customFormat="1" x14ac:dyDescent="0.25">
      <c r="A33" s="16">
        <f t="shared" si="0"/>
        <v>32</v>
      </c>
      <c r="B33" s="16">
        <v>1</v>
      </c>
      <c r="C33" s="16">
        <v>8</v>
      </c>
      <c r="D33" s="16">
        <v>0</v>
      </c>
    </row>
    <row r="34" spans="1:4" s="17" customFormat="1" x14ac:dyDescent="0.25">
      <c r="A34" s="16">
        <f t="shared" si="0"/>
        <v>33</v>
      </c>
      <c r="B34" s="16">
        <v>1</v>
      </c>
      <c r="C34" s="16">
        <v>8</v>
      </c>
      <c r="D34" s="16">
        <v>0</v>
      </c>
    </row>
    <row r="35" spans="1:4" s="17" customFormat="1" x14ac:dyDescent="0.25">
      <c r="A35" s="16">
        <f t="shared" si="0"/>
        <v>34</v>
      </c>
      <c r="B35" s="16">
        <v>1</v>
      </c>
      <c r="C35" s="16">
        <v>8</v>
      </c>
      <c r="D35" s="16">
        <v>0</v>
      </c>
    </row>
    <row r="36" spans="1:4" s="17" customFormat="1" x14ac:dyDescent="0.25">
      <c r="A36" s="16">
        <f t="shared" si="0"/>
        <v>35</v>
      </c>
      <c r="B36" s="16">
        <v>1</v>
      </c>
      <c r="C36" s="16">
        <v>11</v>
      </c>
      <c r="D36" s="16">
        <v>0</v>
      </c>
    </row>
    <row r="37" spans="1:4" s="17" customFormat="1" x14ac:dyDescent="0.25">
      <c r="A37" s="16">
        <f t="shared" si="0"/>
        <v>36</v>
      </c>
      <c r="B37" s="16">
        <v>1</v>
      </c>
      <c r="C37" s="16">
        <v>11</v>
      </c>
      <c r="D37" s="16">
        <v>0</v>
      </c>
    </row>
    <row r="38" spans="1:4" s="17" customFormat="1" x14ac:dyDescent="0.25">
      <c r="A38" s="16">
        <f t="shared" si="0"/>
        <v>37</v>
      </c>
      <c r="B38" s="16">
        <v>1</v>
      </c>
      <c r="C38" s="16">
        <v>12</v>
      </c>
      <c r="D38" s="16">
        <v>0</v>
      </c>
    </row>
    <row r="39" spans="1:4" s="17" customFormat="1" x14ac:dyDescent="0.25">
      <c r="A39" s="16">
        <f t="shared" si="0"/>
        <v>38</v>
      </c>
      <c r="B39" s="16">
        <v>1</v>
      </c>
      <c r="C39" s="16">
        <v>12</v>
      </c>
      <c r="D39" s="16">
        <v>0</v>
      </c>
    </row>
    <row r="40" spans="1:4" s="17" customFormat="1" x14ac:dyDescent="0.25">
      <c r="A40" s="16">
        <f t="shared" si="0"/>
        <v>39</v>
      </c>
      <c r="B40" s="16">
        <v>1</v>
      </c>
      <c r="C40" s="16">
        <v>15</v>
      </c>
      <c r="D40" s="16">
        <v>0</v>
      </c>
    </row>
    <row r="41" spans="1:4" s="17" customFormat="1" x14ac:dyDescent="0.25">
      <c r="A41" s="16">
        <f t="shared" si="0"/>
        <v>40</v>
      </c>
      <c r="B41" s="16">
        <v>1</v>
      </c>
      <c r="C41" s="16">
        <v>17</v>
      </c>
      <c r="D41" s="16">
        <v>0</v>
      </c>
    </row>
    <row r="42" spans="1:4" s="17" customFormat="1" x14ac:dyDescent="0.25">
      <c r="A42" s="16">
        <f t="shared" si="0"/>
        <v>41</v>
      </c>
      <c r="B42" s="16">
        <v>1</v>
      </c>
      <c r="C42" s="16">
        <v>22</v>
      </c>
      <c r="D42" s="16">
        <v>0</v>
      </c>
    </row>
    <row r="43" spans="1:4" s="17" customFormat="1" x14ac:dyDescent="0.25">
      <c r="A43" s="16">
        <f t="shared" si="0"/>
        <v>42</v>
      </c>
      <c r="B43" s="16">
        <v>1</v>
      </c>
      <c r="C43" s="16">
        <v>23</v>
      </c>
      <c r="D43" s="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7" workbookViewId="0">
      <selection activeCell="C11" sqref="C11"/>
    </sheetView>
  </sheetViews>
  <sheetFormatPr defaultRowHeight="15" x14ac:dyDescent="0.25"/>
  <cols>
    <col min="1" max="1" width="15.42578125" style="1" customWidth="1"/>
    <col min="2" max="4" width="9.140625" style="1"/>
  </cols>
  <sheetData>
    <row r="1" spans="1:8" s="6" customFormat="1" x14ac:dyDescent="0.25">
      <c r="A1" s="15" t="s">
        <v>9</v>
      </c>
      <c r="B1" s="3" t="s">
        <v>2</v>
      </c>
      <c r="C1" s="4" t="s">
        <v>1</v>
      </c>
      <c r="D1" s="15" t="s">
        <v>36</v>
      </c>
    </row>
    <row r="2" spans="1:8" s="19" customFormat="1" x14ac:dyDescent="0.25">
      <c r="A2" s="18">
        <v>1</v>
      </c>
      <c r="B2" s="18">
        <v>1</v>
      </c>
      <c r="C2" s="18">
        <v>6</v>
      </c>
      <c r="D2" s="18">
        <v>1</v>
      </c>
      <c r="F2" s="19" t="s">
        <v>40</v>
      </c>
    </row>
    <row r="3" spans="1:8" s="19" customFormat="1" x14ac:dyDescent="0.25">
      <c r="A3" s="18">
        <f>A2+1</f>
        <v>2</v>
      </c>
      <c r="B3" s="18">
        <v>1</v>
      </c>
      <c r="C3" s="18">
        <v>6</v>
      </c>
      <c r="D3" s="18">
        <v>1</v>
      </c>
      <c r="F3" s="19" t="s">
        <v>41</v>
      </c>
      <c r="H3" s="19">
        <f>SUM(B2:B10)</f>
        <v>9</v>
      </c>
    </row>
    <row r="4" spans="1:8" s="19" customFormat="1" x14ac:dyDescent="0.25">
      <c r="A4" s="18">
        <f t="shared" ref="A4:A43" si="0">A3+1</f>
        <v>3</v>
      </c>
      <c r="B4" s="18">
        <v>1</v>
      </c>
      <c r="C4" s="18">
        <v>6</v>
      </c>
      <c r="D4" s="18">
        <v>1</v>
      </c>
      <c r="F4" s="19" t="s">
        <v>42</v>
      </c>
      <c r="H4" s="19">
        <f>SUM(C2:C22)</f>
        <v>359</v>
      </c>
    </row>
    <row r="5" spans="1:8" s="19" customFormat="1" x14ac:dyDescent="0.25">
      <c r="A5" s="18">
        <f t="shared" si="0"/>
        <v>4</v>
      </c>
      <c r="B5" s="18">
        <v>1</v>
      </c>
      <c r="C5" s="18">
        <v>7</v>
      </c>
      <c r="D5" s="18">
        <v>1</v>
      </c>
      <c r="F5" s="32" t="s">
        <v>43</v>
      </c>
      <c r="G5" s="32"/>
      <c r="H5" s="32">
        <f>H3/H4</f>
        <v>2.5069637883008356E-2</v>
      </c>
    </row>
    <row r="6" spans="1:8" s="19" customFormat="1" x14ac:dyDescent="0.25">
      <c r="A6" s="18">
        <f t="shared" si="0"/>
        <v>5</v>
      </c>
      <c r="B6" s="18">
        <v>1</v>
      </c>
      <c r="C6" s="18">
        <v>10</v>
      </c>
      <c r="D6" s="18">
        <v>1</v>
      </c>
    </row>
    <row r="7" spans="1:8" s="19" customFormat="1" x14ac:dyDescent="0.25">
      <c r="A7" s="18">
        <f t="shared" si="0"/>
        <v>6</v>
      </c>
      <c r="B7" s="18">
        <v>1</v>
      </c>
      <c r="C7" s="18">
        <v>13</v>
      </c>
      <c r="D7" s="18">
        <v>1</v>
      </c>
    </row>
    <row r="8" spans="1:8" s="19" customFormat="1" x14ac:dyDescent="0.25">
      <c r="A8" s="18">
        <f t="shared" si="0"/>
        <v>7</v>
      </c>
      <c r="B8" s="18">
        <v>1</v>
      </c>
      <c r="C8" s="18">
        <v>16</v>
      </c>
      <c r="D8" s="18">
        <v>1</v>
      </c>
    </row>
    <row r="9" spans="1:8" s="19" customFormat="1" x14ac:dyDescent="0.25">
      <c r="A9" s="18">
        <f t="shared" si="0"/>
        <v>8</v>
      </c>
      <c r="B9" s="18">
        <v>1</v>
      </c>
      <c r="C9" s="18">
        <v>22</v>
      </c>
      <c r="D9" s="18">
        <v>1</v>
      </c>
    </row>
    <row r="10" spans="1:8" s="19" customFormat="1" x14ac:dyDescent="0.25">
      <c r="A10" s="18">
        <f t="shared" si="0"/>
        <v>9</v>
      </c>
      <c r="B10" s="18">
        <v>1</v>
      </c>
      <c r="C10" s="18">
        <v>23</v>
      </c>
      <c r="D10" s="18">
        <v>1</v>
      </c>
    </row>
    <row r="11" spans="1:8" s="19" customFormat="1" x14ac:dyDescent="0.25">
      <c r="A11" s="18">
        <f t="shared" si="0"/>
        <v>10</v>
      </c>
      <c r="B11" s="20">
        <v>0</v>
      </c>
      <c r="C11" s="18">
        <v>6</v>
      </c>
      <c r="D11" s="18">
        <v>1</v>
      </c>
    </row>
    <row r="12" spans="1:8" s="19" customFormat="1" x14ac:dyDescent="0.25">
      <c r="A12" s="18">
        <f t="shared" si="0"/>
        <v>11</v>
      </c>
      <c r="B12" s="20">
        <v>0</v>
      </c>
      <c r="C12" s="18">
        <v>9</v>
      </c>
      <c r="D12" s="18">
        <v>1</v>
      </c>
    </row>
    <row r="13" spans="1:8" s="19" customFormat="1" x14ac:dyDescent="0.25">
      <c r="A13" s="18">
        <f t="shared" si="0"/>
        <v>12</v>
      </c>
      <c r="B13" s="20">
        <v>0</v>
      </c>
      <c r="C13" s="18">
        <v>10</v>
      </c>
      <c r="D13" s="18">
        <v>1</v>
      </c>
    </row>
    <row r="14" spans="1:8" s="19" customFormat="1" x14ac:dyDescent="0.25">
      <c r="A14" s="18">
        <f t="shared" si="0"/>
        <v>13</v>
      </c>
      <c r="B14" s="20">
        <v>0</v>
      </c>
      <c r="C14" s="18">
        <v>11</v>
      </c>
      <c r="D14" s="18">
        <v>1</v>
      </c>
    </row>
    <row r="15" spans="1:8" s="19" customFormat="1" x14ac:dyDescent="0.25">
      <c r="A15" s="18">
        <f t="shared" si="0"/>
        <v>14</v>
      </c>
      <c r="B15" s="20">
        <v>0</v>
      </c>
      <c r="C15" s="18">
        <v>17</v>
      </c>
      <c r="D15" s="18">
        <v>1</v>
      </c>
    </row>
    <row r="16" spans="1:8" s="19" customFormat="1" x14ac:dyDescent="0.25">
      <c r="A16" s="18">
        <f t="shared" si="0"/>
        <v>15</v>
      </c>
      <c r="B16" s="20">
        <v>0</v>
      </c>
      <c r="C16" s="18">
        <v>19</v>
      </c>
      <c r="D16" s="18">
        <v>1</v>
      </c>
    </row>
    <row r="17" spans="1:8" s="19" customFormat="1" x14ac:dyDescent="0.25">
      <c r="A17" s="18">
        <f t="shared" si="0"/>
        <v>16</v>
      </c>
      <c r="B17" s="20">
        <v>0</v>
      </c>
      <c r="C17" s="18">
        <v>20</v>
      </c>
      <c r="D17" s="18">
        <v>1</v>
      </c>
    </row>
    <row r="18" spans="1:8" s="19" customFormat="1" x14ac:dyDescent="0.25">
      <c r="A18" s="18">
        <f t="shared" si="0"/>
        <v>17</v>
      </c>
      <c r="B18" s="20">
        <v>0</v>
      </c>
      <c r="C18" s="18">
        <v>25</v>
      </c>
      <c r="D18" s="18">
        <v>1</v>
      </c>
    </row>
    <row r="19" spans="1:8" s="19" customFormat="1" x14ac:dyDescent="0.25">
      <c r="A19" s="18">
        <f t="shared" si="0"/>
        <v>18</v>
      </c>
      <c r="B19" s="20">
        <v>0</v>
      </c>
      <c r="C19" s="18">
        <v>32</v>
      </c>
      <c r="D19" s="18">
        <v>1</v>
      </c>
    </row>
    <row r="20" spans="1:8" s="19" customFormat="1" x14ac:dyDescent="0.25">
      <c r="A20" s="18">
        <f t="shared" si="0"/>
        <v>19</v>
      </c>
      <c r="B20" s="20">
        <v>0</v>
      </c>
      <c r="C20" s="18">
        <v>32</v>
      </c>
      <c r="D20" s="18">
        <v>1</v>
      </c>
    </row>
    <row r="21" spans="1:8" s="19" customFormat="1" x14ac:dyDescent="0.25">
      <c r="A21" s="18">
        <f t="shared" si="0"/>
        <v>20</v>
      </c>
      <c r="B21" s="20">
        <v>0</v>
      </c>
      <c r="C21" s="18">
        <v>34</v>
      </c>
      <c r="D21" s="18">
        <v>1</v>
      </c>
    </row>
    <row r="22" spans="1:8" s="19" customFormat="1" x14ac:dyDescent="0.25">
      <c r="A22" s="18">
        <f t="shared" si="0"/>
        <v>21</v>
      </c>
      <c r="B22" s="20">
        <v>0</v>
      </c>
      <c r="C22" s="18">
        <v>35</v>
      </c>
      <c r="D22" s="18">
        <v>1</v>
      </c>
    </row>
    <row r="23" spans="1:8" s="17" customFormat="1" x14ac:dyDescent="0.25">
      <c r="A23" s="16">
        <f t="shared" si="0"/>
        <v>22</v>
      </c>
      <c r="B23" s="16">
        <v>1</v>
      </c>
      <c r="C23" s="16">
        <v>1</v>
      </c>
      <c r="D23" s="16">
        <v>0</v>
      </c>
      <c r="F23" s="17" t="s">
        <v>40</v>
      </c>
    </row>
    <row r="24" spans="1:8" s="17" customFormat="1" x14ac:dyDescent="0.25">
      <c r="A24" s="16">
        <f t="shared" si="0"/>
        <v>23</v>
      </c>
      <c r="B24" s="16">
        <v>1</v>
      </c>
      <c r="C24" s="16">
        <v>1</v>
      </c>
      <c r="D24" s="16">
        <v>0</v>
      </c>
      <c r="F24" s="17" t="s">
        <v>41</v>
      </c>
      <c r="H24" s="17">
        <f>SUM(B23:B43)</f>
        <v>21</v>
      </c>
    </row>
    <row r="25" spans="1:8" s="17" customFormat="1" x14ac:dyDescent="0.25">
      <c r="A25" s="16">
        <f t="shared" si="0"/>
        <v>24</v>
      </c>
      <c r="B25" s="16">
        <v>1</v>
      </c>
      <c r="C25" s="16">
        <v>2</v>
      </c>
      <c r="D25" s="16">
        <v>0</v>
      </c>
      <c r="F25" s="17" t="s">
        <v>42</v>
      </c>
      <c r="H25" s="17">
        <f>SUM(C23:C43)</f>
        <v>182</v>
      </c>
    </row>
    <row r="26" spans="1:8" s="17" customFormat="1" x14ac:dyDescent="0.25">
      <c r="A26" s="16">
        <f t="shared" si="0"/>
        <v>25</v>
      </c>
      <c r="B26" s="16">
        <v>1</v>
      </c>
      <c r="C26" s="16">
        <v>2</v>
      </c>
      <c r="D26" s="16">
        <v>0</v>
      </c>
      <c r="F26" s="33" t="s">
        <v>43</v>
      </c>
      <c r="G26" s="33"/>
      <c r="H26" s="33">
        <f>H24/H25</f>
        <v>0.11538461538461539</v>
      </c>
    </row>
    <row r="27" spans="1:8" s="17" customFormat="1" x14ac:dyDescent="0.25">
      <c r="A27" s="16">
        <f t="shared" si="0"/>
        <v>26</v>
      </c>
      <c r="B27" s="16">
        <v>1</v>
      </c>
      <c r="C27" s="16">
        <v>3</v>
      </c>
      <c r="D27" s="16">
        <v>0</v>
      </c>
    </row>
    <row r="28" spans="1:8" s="17" customFormat="1" x14ac:dyDescent="0.25">
      <c r="A28" s="16">
        <f t="shared" si="0"/>
        <v>27</v>
      </c>
      <c r="B28" s="16">
        <v>1</v>
      </c>
      <c r="C28" s="16">
        <v>4</v>
      </c>
      <c r="D28" s="16">
        <v>0</v>
      </c>
    </row>
    <row r="29" spans="1:8" s="17" customFormat="1" x14ac:dyDescent="0.25">
      <c r="A29" s="16">
        <f t="shared" si="0"/>
        <v>28</v>
      </c>
      <c r="B29" s="16">
        <v>1</v>
      </c>
      <c r="C29" s="16">
        <v>4</v>
      </c>
      <c r="D29" s="16">
        <v>0</v>
      </c>
    </row>
    <row r="30" spans="1:8" s="17" customFormat="1" x14ac:dyDescent="0.25">
      <c r="A30" s="16">
        <f t="shared" si="0"/>
        <v>29</v>
      </c>
      <c r="B30" s="16">
        <v>1</v>
      </c>
      <c r="C30" s="16">
        <v>5</v>
      </c>
      <c r="D30" s="16">
        <v>0</v>
      </c>
    </row>
    <row r="31" spans="1:8" s="17" customFormat="1" x14ac:dyDescent="0.25">
      <c r="A31" s="16">
        <f t="shared" si="0"/>
        <v>30</v>
      </c>
      <c r="B31" s="16">
        <v>1</v>
      </c>
      <c r="C31" s="16">
        <v>5</v>
      </c>
      <c r="D31" s="16">
        <v>0</v>
      </c>
    </row>
    <row r="32" spans="1:8" s="17" customFormat="1" x14ac:dyDescent="0.25">
      <c r="A32" s="16">
        <f t="shared" si="0"/>
        <v>31</v>
      </c>
      <c r="B32" s="16">
        <v>1</v>
      </c>
      <c r="C32" s="16">
        <v>8</v>
      </c>
      <c r="D32" s="16">
        <v>0</v>
      </c>
    </row>
    <row r="33" spans="1:4" s="17" customFormat="1" x14ac:dyDescent="0.25">
      <c r="A33" s="16">
        <f t="shared" si="0"/>
        <v>32</v>
      </c>
      <c r="B33" s="16">
        <v>1</v>
      </c>
      <c r="C33" s="16">
        <v>8</v>
      </c>
      <c r="D33" s="16">
        <v>0</v>
      </c>
    </row>
    <row r="34" spans="1:4" s="17" customFormat="1" x14ac:dyDescent="0.25">
      <c r="A34" s="16">
        <f t="shared" si="0"/>
        <v>33</v>
      </c>
      <c r="B34" s="16">
        <v>1</v>
      </c>
      <c r="C34" s="16">
        <v>8</v>
      </c>
      <c r="D34" s="16">
        <v>0</v>
      </c>
    </row>
    <row r="35" spans="1:4" s="17" customFormat="1" x14ac:dyDescent="0.25">
      <c r="A35" s="16">
        <f t="shared" si="0"/>
        <v>34</v>
      </c>
      <c r="B35" s="16">
        <v>1</v>
      </c>
      <c r="C35" s="16">
        <v>8</v>
      </c>
      <c r="D35" s="16">
        <v>0</v>
      </c>
    </row>
    <row r="36" spans="1:4" s="17" customFormat="1" x14ac:dyDescent="0.25">
      <c r="A36" s="16">
        <f t="shared" si="0"/>
        <v>35</v>
      </c>
      <c r="B36" s="16">
        <v>1</v>
      </c>
      <c r="C36" s="16">
        <v>11</v>
      </c>
      <c r="D36" s="16">
        <v>0</v>
      </c>
    </row>
    <row r="37" spans="1:4" s="17" customFormat="1" x14ac:dyDescent="0.25">
      <c r="A37" s="16">
        <f t="shared" si="0"/>
        <v>36</v>
      </c>
      <c r="B37" s="16">
        <v>1</v>
      </c>
      <c r="C37" s="16">
        <v>11</v>
      </c>
      <c r="D37" s="16">
        <v>0</v>
      </c>
    </row>
    <row r="38" spans="1:4" s="17" customFormat="1" x14ac:dyDescent="0.25">
      <c r="A38" s="16">
        <f t="shared" si="0"/>
        <v>37</v>
      </c>
      <c r="B38" s="16">
        <v>1</v>
      </c>
      <c r="C38" s="16">
        <v>12</v>
      </c>
      <c r="D38" s="16">
        <v>0</v>
      </c>
    </row>
    <row r="39" spans="1:4" s="17" customFormat="1" x14ac:dyDescent="0.25">
      <c r="A39" s="16">
        <f t="shared" si="0"/>
        <v>38</v>
      </c>
      <c r="B39" s="16">
        <v>1</v>
      </c>
      <c r="C39" s="16">
        <v>12</v>
      </c>
      <c r="D39" s="16">
        <v>0</v>
      </c>
    </row>
    <row r="40" spans="1:4" s="17" customFormat="1" x14ac:dyDescent="0.25">
      <c r="A40" s="16">
        <f t="shared" si="0"/>
        <v>39</v>
      </c>
      <c r="B40" s="16">
        <v>1</v>
      </c>
      <c r="C40" s="16">
        <v>15</v>
      </c>
      <c r="D40" s="16">
        <v>0</v>
      </c>
    </row>
    <row r="41" spans="1:4" s="17" customFormat="1" x14ac:dyDescent="0.25">
      <c r="A41" s="16">
        <f t="shared" si="0"/>
        <v>40</v>
      </c>
      <c r="B41" s="16">
        <v>1</v>
      </c>
      <c r="C41" s="16">
        <v>17</v>
      </c>
      <c r="D41" s="16">
        <v>0</v>
      </c>
    </row>
    <row r="42" spans="1:4" s="17" customFormat="1" x14ac:dyDescent="0.25">
      <c r="A42" s="16">
        <f t="shared" si="0"/>
        <v>41</v>
      </c>
      <c r="B42" s="16">
        <v>1</v>
      </c>
      <c r="C42" s="16">
        <v>22</v>
      </c>
      <c r="D42" s="16">
        <v>0</v>
      </c>
    </row>
    <row r="43" spans="1:4" s="17" customFormat="1" x14ac:dyDescent="0.25">
      <c r="A43" s="16">
        <f t="shared" si="0"/>
        <v>42</v>
      </c>
      <c r="B43" s="16">
        <v>1</v>
      </c>
      <c r="C43" s="16">
        <v>23</v>
      </c>
      <c r="D43" s="1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4"/>
  <sheetViews>
    <sheetView zoomScale="70" zoomScaleNormal="70" workbookViewId="0">
      <selection activeCell="I14" sqref="I14"/>
    </sheetView>
  </sheetViews>
  <sheetFormatPr defaultRowHeight="15" x14ac:dyDescent="0.25"/>
  <cols>
    <col min="1" max="1" width="9.140625" style="1"/>
    <col min="2" max="2" width="11" style="1" customWidth="1"/>
    <col min="3" max="3" width="9.5703125" style="1" customWidth="1"/>
    <col min="4" max="4" width="8.85546875" customWidth="1"/>
    <col min="5" max="5" width="10.5703125" style="11" customWidth="1"/>
    <col min="6" max="6" width="16.140625" customWidth="1"/>
    <col min="8" max="8" width="28" customWidth="1"/>
  </cols>
  <sheetData>
    <row r="1" spans="1:7" x14ac:dyDescent="0.25">
      <c r="A1" s="31" t="s">
        <v>38</v>
      </c>
      <c r="B1" s="31"/>
    </row>
    <row r="2" spans="1:7" ht="44.25" customHeight="1" x14ac:dyDescent="0.25">
      <c r="A2" s="13" t="s">
        <v>35</v>
      </c>
      <c r="B2" s="13" t="s">
        <v>44</v>
      </c>
      <c r="C2" s="13" t="s">
        <v>32</v>
      </c>
      <c r="D2" s="13" t="s">
        <v>33</v>
      </c>
      <c r="E2" s="14" t="s">
        <v>34</v>
      </c>
      <c r="F2" s="13"/>
      <c r="G2" s="7"/>
    </row>
    <row r="3" spans="1:7" x14ac:dyDescent="0.25">
      <c r="A3" s="1">
        <v>0</v>
      </c>
      <c r="B3" s="1">
        <v>21</v>
      </c>
      <c r="C3" s="1">
        <v>0</v>
      </c>
      <c r="D3" s="1">
        <v>0</v>
      </c>
      <c r="E3" s="12">
        <f>1*(1-(D3/B3))</f>
        <v>1</v>
      </c>
      <c r="F3" s="1"/>
      <c r="G3" s="1"/>
    </row>
    <row r="4" spans="1:7" x14ac:dyDescent="0.25">
      <c r="A4" s="1">
        <v>6</v>
      </c>
      <c r="B4" s="1">
        <v>21</v>
      </c>
      <c r="C4" s="1">
        <v>3</v>
      </c>
      <c r="D4" s="1">
        <v>1</v>
      </c>
      <c r="E4" s="12">
        <f>E3*(1-(C4/B4))</f>
        <v>0.85714285714285721</v>
      </c>
      <c r="F4" s="1"/>
      <c r="G4" s="1"/>
    </row>
    <row r="5" spans="1:7" x14ac:dyDescent="0.25">
      <c r="A5" s="1">
        <v>7</v>
      </c>
      <c r="B5" s="1">
        <v>17</v>
      </c>
      <c r="C5" s="1">
        <v>1</v>
      </c>
      <c r="D5" s="1">
        <v>1</v>
      </c>
      <c r="E5" s="12">
        <f>E4*(1-(C5/B5))</f>
        <v>0.80672268907563027</v>
      </c>
      <c r="F5" s="1"/>
      <c r="G5" s="1"/>
    </row>
    <row r="6" spans="1:7" x14ac:dyDescent="0.25">
      <c r="A6" s="1">
        <v>10</v>
      </c>
      <c r="B6" s="1">
        <v>15</v>
      </c>
      <c r="C6" s="1">
        <v>1</v>
      </c>
      <c r="D6" s="1">
        <v>2</v>
      </c>
      <c r="E6" s="12">
        <f t="shared" ref="E6:E14" si="0">E5*(1-(C6/B6))</f>
        <v>0.75294117647058822</v>
      </c>
      <c r="F6" s="1"/>
      <c r="G6" s="1"/>
    </row>
    <row r="7" spans="1:7" x14ac:dyDescent="0.25">
      <c r="A7" s="1">
        <v>13</v>
      </c>
      <c r="B7" s="1">
        <v>12</v>
      </c>
      <c r="C7" s="1">
        <v>1</v>
      </c>
      <c r="D7" s="1">
        <v>0</v>
      </c>
      <c r="E7" s="12">
        <f t="shared" si="0"/>
        <v>0.69019607843137254</v>
      </c>
      <c r="F7" s="1"/>
      <c r="G7" s="1"/>
    </row>
    <row r="8" spans="1:7" x14ac:dyDescent="0.25">
      <c r="A8" s="1">
        <v>16</v>
      </c>
      <c r="B8" s="1">
        <v>11</v>
      </c>
      <c r="C8" s="1">
        <v>1</v>
      </c>
      <c r="D8" s="1">
        <v>3</v>
      </c>
      <c r="E8" s="12">
        <f t="shared" si="0"/>
        <v>0.62745098039215685</v>
      </c>
      <c r="F8" s="1"/>
      <c r="G8" s="1"/>
    </row>
    <row r="9" spans="1:7" x14ac:dyDescent="0.25">
      <c r="A9" s="1">
        <v>22</v>
      </c>
      <c r="B9" s="1">
        <v>7</v>
      </c>
      <c r="C9" s="1">
        <v>1</v>
      </c>
      <c r="D9" s="1">
        <v>0</v>
      </c>
      <c r="E9" s="12">
        <f t="shared" si="0"/>
        <v>0.53781512605042026</v>
      </c>
      <c r="F9" s="1"/>
      <c r="G9" s="1"/>
    </row>
    <row r="10" spans="1:7" x14ac:dyDescent="0.25">
      <c r="A10" s="1">
        <v>23</v>
      </c>
      <c r="B10" s="1">
        <v>6</v>
      </c>
      <c r="C10" s="1">
        <v>1</v>
      </c>
      <c r="D10" s="1">
        <v>0</v>
      </c>
      <c r="E10" s="12">
        <f t="shared" si="0"/>
        <v>0.44817927170868355</v>
      </c>
      <c r="F10" s="1"/>
      <c r="G10" s="1"/>
    </row>
    <row r="11" spans="1:7" x14ac:dyDescent="0.25">
      <c r="A11" s="1">
        <v>25</v>
      </c>
      <c r="B11" s="1">
        <v>5</v>
      </c>
      <c r="C11" s="1">
        <v>0</v>
      </c>
      <c r="D11" s="1">
        <v>1</v>
      </c>
      <c r="E11" s="12">
        <f t="shared" si="0"/>
        <v>0.44817927170868355</v>
      </c>
      <c r="F11" s="1"/>
    </row>
    <row r="12" spans="1:7" x14ac:dyDescent="0.25">
      <c r="A12" s="1">
        <v>32</v>
      </c>
      <c r="B12" s="1">
        <v>4</v>
      </c>
      <c r="C12" s="1">
        <v>0</v>
      </c>
      <c r="D12" s="1">
        <v>2</v>
      </c>
      <c r="E12" s="12">
        <f t="shared" si="0"/>
        <v>0.44817927170868355</v>
      </c>
      <c r="F12" s="1"/>
    </row>
    <row r="13" spans="1:7" x14ac:dyDescent="0.25">
      <c r="A13" s="1">
        <v>34</v>
      </c>
      <c r="B13" s="1">
        <v>2</v>
      </c>
      <c r="C13" s="1">
        <v>0</v>
      </c>
      <c r="D13" s="1">
        <v>1</v>
      </c>
      <c r="E13" s="12">
        <f t="shared" si="0"/>
        <v>0.44817927170868355</v>
      </c>
      <c r="F13" s="1"/>
    </row>
    <row r="14" spans="1:7" x14ac:dyDescent="0.25">
      <c r="A14" s="1">
        <v>35</v>
      </c>
      <c r="B14" s="1">
        <v>1</v>
      </c>
      <c r="C14" s="1">
        <v>0</v>
      </c>
      <c r="D14" s="1">
        <v>1</v>
      </c>
      <c r="E14" s="12">
        <f t="shared" si="0"/>
        <v>0.44817927170868355</v>
      </c>
      <c r="F14" s="1"/>
    </row>
    <row r="15" spans="1:7" x14ac:dyDescent="0.25">
      <c r="D15" s="1"/>
      <c r="E15" s="12"/>
      <c r="F15" s="1"/>
    </row>
    <row r="16" spans="1:7" x14ac:dyDescent="0.25">
      <c r="D16" s="1"/>
      <c r="E16" s="12"/>
    </row>
    <row r="17" spans="1:9" x14ac:dyDescent="0.25">
      <c r="D17" s="1"/>
      <c r="E17" s="12"/>
    </row>
    <row r="18" spans="1:9" x14ac:dyDescent="0.25">
      <c r="A18" s="35" t="s">
        <v>39</v>
      </c>
      <c r="B18" s="35"/>
      <c r="C18" s="35"/>
      <c r="D18" s="1"/>
      <c r="E18" s="12"/>
    </row>
    <row r="19" spans="1:9" ht="45" x14ac:dyDescent="0.25">
      <c r="A19" s="13" t="s">
        <v>35</v>
      </c>
      <c r="B19" s="13" t="s">
        <v>31</v>
      </c>
      <c r="C19" s="13" t="s">
        <v>32</v>
      </c>
      <c r="D19" s="13" t="s">
        <v>33</v>
      </c>
      <c r="E19" s="14" t="s">
        <v>34</v>
      </c>
      <c r="F19" s="13"/>
    </row>
    <row r="20" spans="1:9" ht="25.5" customHeight="1" x14ac:dyDescent="0.25">
      <c r="A20" s="1">
        <v>0</v>
      </c>
      <c r="B20" s="7">
        <v>21</v>
      </c>
      <c r="C20" s="7">
        <v>0</v>
      </c>
      <c r="D20" s="7">
        <v>0</v>
      </c>
      <c r="E20" s="12">
        <f>1*(1-(D20/B20))</f>
        <v>1</v>
      </c>
      <c r="F20" s="1"/>
      <c r="G20" s="7"/>
      <c r="H20" s="7"/>
      <c r="I20" s="7"/>
    </row>
    <row r="21" spans="1:9" ht="16.5" customHeight="1" x14ac:dyDescent="0.25">
      <c r="A21" s="1">
        <v>1</v>
      </c>
      <c r="B21" s="1">
        <v>21</v>
      </c>
      <c r="C21" s="1">
        <v>2</v>
      </c>
      <c r="D21" s="1">
        <v>0</v>
      </c>
      <c r="E21" s="12">
        <f t="shared" ref="E21:E32" si="1">E20*(1-(C21/B21))</f>
        <v>0.90476190476190477</v>
      </c>
      <c r="F21" s="1"/>
      <c r="G21" s="7"/>
      <c r="H21" s="8"/>
    </row>
    <row r="22" spans="1:9" x14ac:dyDescent="0.25">
      <c r="A22" s="1">
        <v>2</v>
      </c>
      <c r="B22" s="1">
        <v>19</v>
      </c>
      <c r="C22" s="1">
        <v>2</v>
      </c>
      <c r="D22" s="1">
        <v>0</v>
      </c>
      <c r="E22" s="12">
        <f t="shared" si="1"/>
        <v>0.80952380952380953</v>
      </c>
      <c r="F22" s="1"/>
      <c r="H22" s="8"/>
    </row>
    <row r="23" spans="1:9" x14ac:dyDescent="0.25">
      <c r="A23" s="1">
        <v>3</v>
      </c>
      <c r="B23" s="1">
        <v>17</v>
      </c>
      <c r="C23" s="1">
        <v>1</v>
      </c>
      <c r="D23" s="1">
        <v>0</v>
      </c>
      <c r="E23" s="12">
        <f t="shared" si="1"/>
        <v>0.76190476190476186</v>
      </c>
      <c r="F23" s="1"/>
      <c r="H23" s="8"/>
    </row>
    <row r="24" spans="1:9" x14ac:dyDescent="0.25">
      <c r="A24" s="1">
        <v>4</v>
      </c>
      <c r="B24" s="1">
        <v>16</v>
      </c>
      <c r="C24" s="1">
        <v>2</v>
      </c>
      <c r="D24" s="1">
        <v>0</v>
      </c>
      <c r="E24" s="12">
        <f t="shared" si="1"/>
        <v>0.66666666666666663</v>
      </c>
      <c r="F24" s="1"/>
      <c r="H24" s="8"/>
    </row>
    <row r="25" spans="1:9" x14ac:dyDescent="0.25">
      <c r="A25" s="1">
        <v>5</v>
      </c>
      <c r="B25" s="1">
        <v>14</v>
      </c>
      <c r="C25" s="1">
        <v>2</v>
      </c>
      <c r="D25" s="1">
        <v>0</v>
      </c>
      <c r="E25" s="12">
        <f t="shared" si="1"/>
        <v>0.5714285714285714</v>
      </c>
      <c r="F25" s="1"/>
      <c r="H25" s="8"/>
    </row>
    <row r="26" spans="1:9" x14ac:dyDescent="0.25">
      <c r="A26" s="1">
        <v>8</v>
      </c>
      <c r="B26" s="1">
        <v>12</v>
      </c>
      <c r="C26" s="1">
        <v>4</v>
      </c>
      <c r="D26" s="1">
        <v>0</v>
      </c>
      <c r="E26" s="12">
        <f t="shared" si="1"/>
        <v>0.38095238095238099</v>
      </c>
      <c r="F26" s="1"/>
      <c r="H26" s="8"/>
    </row>
    <row r="27" spans="1:9" x14ac:dyDescent="0.25">
      <c r="A27" s="1">
        <v>11</v>
      </c>
      <c r="B27" s="1">
        <v>8</v>
      </c>
      <c r="C27" s="1">
        <v>2</v>
      </c>
      <c r="D27" s="1">
        <v>0</v>
      </c>
      <c r="E27" s="12">
        <f t="shared" si="1"/>
        <v>0.28571428571428575</v>
      </c>
      <c r="F27" s="1"/>
      <c r="H27" s="8"/>
    </row>
    <row r="28" spans="1:9" x14ac:dyDescent="0.25">
      <c r="A28" s="1">
        <v>12</v>
      </c>
      <c r="B28" s="1">
        <v>6</v>
      </c>
      <c r="C28" s="1">
        <v>2</v>
      </c>
      <c r="D28" s="1">
        <v>0</v>
      </c>
      <c r="E28" s="12">
        <f t="shared" si="1"/>
        <v>0.19047619047619052</v>
      </c>
      <c r="F28" s="1"/>
      <c r="H28" s="8"/>
    </row>
    <row r="29" spans="1:9" x14ac:dyDescent="0.25">
      <c r="A29" s="1">
        <v>15</v>
      </c>
      <c r="B29" s="1">
        <v>4</v>
      </c>
      <c r="C29" s="1">
        <v>1</v>
      </c>
      <c r="D29" s="1">
        <v>0</v>
      </c>
      <c r="E29" s="12">
        <f t="shared" si="1"/>
        <v>0.1428571428571429</v>
      </c>
      <c r="F29" s="1"/>
      <c r="H29" s="8"/>
    </row>
    <row r="30" spans="1:9" x14ac:dyDescent="0.25">
      <c r="A30" s="1">
        <v>17</v>
      </c>
      <c r="B30" s="1">
        <v>3</v>
      </c>
      <c r="C30" s="1">
        <v>1</v>
      </c>
      <c r="D30" s="1">
        <v>0</v>
      </c>
      <c r="E30" s="12">
        <f t="shared" si="1"/>
        <v>9.5238095238095274E-2</v>
      </c>
      <c r="F30" s="1"/>
      <c r="H30" s="8"/>
    </row>
    <row r="31" spans="1:9" x14ac:dyDescent="0.25">
      <c r="A31" s="1">
        <v>22</v>
      </c>
      <c r="B31" s="1">
        <v>2</v>
      </c>
      <c r="C31" s="1">
        <v>1</v>
      </c>
      <c r="D31" s="1">
        <v>0</v>
      </c>
      <c r="E31" s="12">
        <f t="shared" si="1"/>
        <v>4.7619047619047637E-2</v>
      </c>
      <c r="F31" s="1"/>
      <c r="H31" s="8"/>
    </row>
    <row r="32" spans="1:9" x14ac:dyDescent="0.25">
      <c r="A32" s="1">
        <v>23</v>
      </c>
      <c r="B32" s="1">
        <v>1</v>
      </c>
      <c r="C32" s="1">
        <v>1</v>
      </c>
      <c r="D32" s="1">
        <v>0</v>
      </c>
      <c r="E32" s="12">
        <f t="shared" si="1"/>
        <v>0</v>
      </c>
      <c r="F32" s="1"/>
      <c r="H32" s="8"/>
    </row>
    <row r="33" spans="1:8" x14ac:dyDescent="0.25">
      <c r="E33" s="30"/>
      <c r="F33" s="1"/>
      <c r="H33" s="8"/>
    </row>
    <row r="34" spans="1:8" x14ac:dyDescent="0.25">
      <c r="A34" s="1" t="s">
        <v>13</v>
      </c>
      <c r="H34" s="9"/>
    </row>
    <row r="35" spans="1:8" x14ac:dyDescent="0.25">
      <c r="A35" s="10" t="s">
        <v>10</v>
      </c>
      <c r="B35" s="10" t="s">
        <v>11</v>
      </c>
      <c r="C35" s="13" t="s">
        <v>12</v>
      </c>
    </row>
    <row r="36" spans="1:8" x14ac:dyDescent="0.25">
      <c r="A36" s="1">
        <v>0</v>
      </c>
      <c r="B36" s="1">
        <v>1</v>
      </c>
      <c r="C36" s="7">
        <v>1</v>
      </c>
    </row>
    <row r="37" spans="1:8" x14ac:dyDescent="0.25">
      <c r="A37" s="1">
        <v>1</v>
      </c>
      <c r="B37" s="1">
        <v>1</v>
      </c>
      <c r="C37" s="7">
        <v>1</v>
      </c>
    </row>
    <row r="38" spans="1:8" x14ac:dyDescent="0.25">
      <c r="A38" s="1">
        <v>1</v>
      </c>
      <c r="B38" s="1">
        <v>1</v>
      </c>
      <c r="C38">
        <v>0.90476190476190477</v>
      </c>
    </row>
    <row r="39" spans="1:8" x14ac:dyDescent="0.25">
      <c r="A39" s="1">
        <v>2</v>
      </c>
      <c r="B39" s="1">
        <v>1</v>
      </c>
      <c r="C39">
        <v>0.90476190476190477</v>
      </c>
    </row>
    <row r="40" spans="1:8" x14ac:dyDescent="0.25">
      <c r="A40" s="1">
        <v>2</v>
      </c>
      <c r="B40" s="1">
        <v>1</v>
      </c>
      <c r="C40">
        <v>0.80952380952380953</v>
      </c>
    </row>
    <row r="41" spans="1:8" x14ac:dyDescent="0.25">
      <c r="A41" s="1">
        <v>3</v>
      </c>
      <c r="B41" s="1">
        <v>1</v>
      </c>
      <c r="C41">
        <v>0.80952380952380953</v>
      </c>
    </row>
    <row r="42" spans="1:8" x14ac:dyDescent="0.25">
      <c r="A42" s="1">
        <v>3</v>
      </c>
      <c r="B42" s="1">
        <v>1</v>
      </c>
      <c r="C42">
        <v>0.76190476190476186</v>
      </c>
    </row>
    <row r="43" spans="1:8" x14ac:dyDescent="0.25">
      <c r="A43" s="1">
        <v>4</v>
      </c>
      <c r="B43" s="1">
        <v>1</v>
      </c>
      <c r="C43">
        <v>0.76190476190476186</v>
      </c>
    </row>
    <row r="44" spans="1:8" x14ac:dyDescent="0.25">
      <c r="A44" s="1">
        <v>4</v>
      </c>
      <c r="B44" s="1">
        <v>1</v>
      </c>
      <c r="C44">
        <v>0.66666666666666663</v>
      </c>
    </row>
    <row r="45" spans="1:8" x14ac:dyDescent="0.25">
      <c r="A45" s="1">
        <v>5</v>
      </c>
      <c r="B45" s="1">
        <v>1</v>
      </c>
      <c r="C45">
        <v>0.66666666666666663</v>
      </c>
    </row>
    <row r="46" spans="1:8" x14ac:dyDescent="0.25">
      <c r="A46" s="1">
        <v>5</v>
      </c>
      <c r="B46" s="1">
        <v>1</v>
      </c>
      <c r="C46">
        <v>0.66666666666666663</v>
      </c>
    </row>
    <row r="47" spans="1:8" x14ac:dyDescent="0.25">
      <c r="A47" s="1">
        <v>5</v>
      </c>
      <c r="B47" s="1">
        <v>1</v>
      </c>
      <c r="C47">
        <v>0.5714285714285714</v>
      </c>
    </row>
    <row r="48" spans="1:8" x14ac:dyDescent="0.25">
      <c r="A48" s="1">
        <v>6</v>
      </c>
      <c r="B48" s="1">
        <v>1</v>
      </c>
      <c r="C48">
        <v>0.5714285714285714</v>
      </c>
    </row>
    <row r="49" spans="1:12" x14ac:dyDescent="0.25">
      <c r="A49" s="1">
        <v>6</v>
      </c>
      <c r="B49" s="1">
        <v>0.8571428571428571</v>
      </c>
      <c r="C49">
        <v>0.5714285714285714</v>
      </c>
    </row>
    <row r="50" spans="1:12" x14ac:dyDescent="0.25">
      <c r="A50" s="1">
        <v>7</v>
      </c>
      <c r="B50" s="1">
        <v>0.8571428571428571</v>
      </c>
      <c r="C50">
        <v>0.5714285714285714</v>
      </c>
    </row>
    <row r="51" spans="1:12" x14ac:dyDescent="0.25">
      <c r="A51" s="1">
        <v>7</v>
      </c>
      <c r="B51" s="1">
        <v>0.80672268907563016</v>
      </c>
      <c r="C51">
        <v>0.5714285714285714</v>
      </c>
    </row>
    <row r="52" spans="1:12" x14ac:dyDescent="0.25">
      <c r="A52" s="1">
        <v>8</v>
      </c>
      <c r="B52" s="1">
        <v>0.80672268907563016</v>
      </c>
      <c r="C52">
        <v>0.5714285714285714</v>
      </c>
    </row>
    <row r="53" spans="1:12" x14ac:dyDescent="0.25">
      <c r="A53" s="1">
        <v>8</v>
      </c>
      <c r="B53" s="1">
        <v>0.80672268907563016</v>
      </c>
      <c r="C53">
        <v>0.38095238095238093</v>
      </c>
    </row>
    <row r="54" spans="1:12" x14ac:dyDescent="0.25">
      <c r="A54" s="1">
        <v>10</v>
      </c>
      <c r="B54" s="1">
        <v>0.80672268907563016</v>
      </c>
      <c r="C54">
        <v>0.38095238095238093</v>
      </c>
    </row>
    <row r="55" spans="1:12" x14ac:dyDescent="0.25">
      <c r="A55" s="1">
        <v>10</v>
      </c>
      <c r="B55" s="1">
        <v>0.75294117647058811</v>
      </c>
      <c r="C55">
        <v>0.38095238095238093</v>
      </c>
    </row>
    <row r="56" spans="1:12" x14ac:dyDescent="0.25">
      <c r="A56" s="1">
        <v>11</v>
      </c>
      <c r="B56" s="1">
        <v>0.75294117647058811</v>
      </c>
      <c r="C56">
        <v>0.38095238095238093</v>
      </c>
    </row>
    <row r="57" spans="1:12" x14ac:dyDescent="0.25">
      <c r="A57" s="1">
        <v>11</v>
      </c>
      <c r="B57" s="1">
        <v>0.75294117647058811</v>
      </c>
      <c r="C57">
        <v>0.2857142857142857</v>
      </c>
    </row>
    <row r="58" spans="1:12" x14ac:dyDescent="0.25">
      <c r="A58" s="1">
        <v>12</v>
      </c>
      <c r="B58" s="1">
        <v>0.75294117647058811</v>
      </c>
      <c r="C58">
        <v>0.2857142857142857</v>
      </c>
    </row>
    <row r="59" spans="1:12" x14ac:dyDescent="0.25">
      <c r="A59" s="1">
        <v>12</v>
      </c>
      <c r="B59" s="1">
        <v>0.75294117647058811</v>
      </c>
      <c r="C59">
        <v>0.19047619047619047</v>
      </c>
    </row>
    <row r="60" spans="1:12" x14ac:dyDescent="0.25">
      <c r="A60" s="1">
        <v>13</v>
      </c>
      <c r="B60" s="1">
        <v>0.75294117647058811</v>
      </c>
      <c r="C60">
        <v>0.19047619047619047</v>
      </c>
    </row>
    <row r="61" spans="1:12" x14ac:dyDescent="0.25">
      <c r="A61" s="1">
        <v>13</v>
      </c>
      <c r="B61" s="1">
        <v>0.69019607843137243</v>
      </c>
      <c r="C61">
        <v>0.19047619047619047</v>
      </c>
    </row>
    <row r="62" spans="1:12" x14ac:dyDescent="0.25">
      <c r="A62" s="1">
        <v>15</v>
      </c>
      <c r="B62" s="1">
        <v>0.69019607843137243</v>
      </c>
      <c r="C62">
        <v>0.19047619047619047</v>
      </c>
    </row>
    <row r="63" spans="1:12" x14ac:dyDescent="0.25">
      <c r="A63" s="1">
        <v>15</v>
      </c>
      <c r="B63" s="1">
        <v>0.69019607843137243</v>
      </c>
      <c r="C63">
        <v>0.14285714285714285</v>
      </c>
    </row>
    <row r="64" spans="1:12" x14ac:dyDescent="0.25">
      <c r="A64" s="1">
        <v>16</v>
      </c>
      <c r="B64" s="1">
        <v>0.69019607843137243</v>
      </c>
      <c r="C64">
        <v>0.14285714285714285</v>
      </c>
    </row>
    <row r="65" spans="1:5" x14ac:dyDescent="0.25">
      <c r="A65" s="1">
        <v>16</v>
      </c>
      <c r="B65" s="1">
        <v>0.62745098039215674</v>
      </c>
      <c r="C65">
        <v>0.14285714285714285</v>
      </c>
    </row>
    <row r="66" spans="1:5" x14ac:dyDescent="0.25">
      <c r="A66" s="1">
        <v>17</v>
      </c>
      <c r="B66" s="1">
        <v>0.62745098039215674</v>
      </c>
      <c r="C66">
        <v>0.14285714285714285</v>
      </c>
    </row>
    <row r="67" spans="1:5" x14ac:dyDescent="0.25">
      <c r="A67" s="1">
        <v>17</v>
      </c>
      <c r="B67" s="1">
        <v>0.62745098039215674</v>
      </c>
      <c r="C67">
        <v>9.5238095238095233E-2</v>
      </c>
    </row>
    <row r="68" spans="1:5" x14ac:dyDescent="0.25">
      <c r="A68" s="1">
        <v>22</v>
      </c>
      <c r="B68" s="1">
        <v>0.62745098039215674</v>
      </c>
      <c r="C68">
        <v>9.5238095238095233E-2</v>
      </c>
    </row>
    <row r="69" spans="1:5" x14ac:dyDescent="0.25">
      <c r="A69" s="1">
        <v>22</v>
      </c>
      <c r="B69" s="1">
        <v>0.53781512605042003</v>
      </c>
      <c r="C69">
        <v>4.7619047619047616E-2</v>
      </c>
    </row>
    <row r="70" spans="1:5" x14ac:dyDescent="0.25">
      <c r="A70" s="1">
        <v>23</v>
      </c>
      <c r="B70" s="1">
        <v>0.53781512605042003</v>
      </c>
      <c r="C70">
        <v>4.7619047619047616E-2</v>
      </c>
    </row>
    <row r="71" spans="1:5" x14ac:dyDescent="0.25">
      <c r="A71" s="1">
        <v>23</v>
      </c>
      <c r="B71" s="1">
        <v>0.44817927170868338</v>
      </c>
      <c r="C71" s="34">
        <v>0</v>
      </c>
    </row>
    <row r="72" spans="1:5" x14ac:dyDescent="0.25">
      <c r="A72" s="1">
        <v>32</v>
      </c>
      <c r="B72" s="1">
        <v>0.44817927170868338</v>
      </c>
      <c r="C72" s="34">
        <v>0</v>
      </c>
    </row>
    <row r="73" spans="1:5" x14ac:dyDescent="0.25">
      <c r="A73" s="1">
        <v>34</v>
      </c>
      <c r="B73" s="1">
        <v>0.44817927170868338</v>
      </c>
      <c r="C73" s="34">
        <v>0</v>
      </c>
      <c r="D73" s="1"/>
      <c r="E73" s="12"/>
    </row>
    <row r="74" spans="1:5" x14ac:dyDescent="0.25">
      <c r="A74" s="1">
        <v>35</v>
      </c>
      <c r="B74" s="1">
        <v>0.44817927170868338</v>
      </c>
      <c r="C74" s="34">
        <v>0</v>
      </c>
      <c r="D74" s="1"/>
      <c r="E74" s="12"/>
    </row>
  </sheetData>
  <sortState ref="A2:D22">
    <sortCondition ref="A2:A22"/>
  </sortState>
  <mergeCells count="1">
    <mergeCell ref="A18:C18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8"/>
  <sheetViews>
    <sheetView tabSelected="1" topLeftCell="A15" workbookViewId="0">
      <selection activeCell="O25" sqref="O25"/>
    </sheetView>
  </sheetViews>
  <sheetFormatPr defaultRowHeight="15" x14ac:dyDescent="0.25"/>
  <cols>
    <col min="6" max="7" width="9.5703125" bestFit="1" customWidth="1"/>
    <col min="8" max="8" width="14.140625" customWidth="1"/>
    <col min="9" max="9" width="13.7109375" customWidth="1"/>
  </cols>
  <sheetData>
    <row r="1" spans="1:9" x14ac:dyDescent="0.25">
      <c r="A1" t="s">
        <v>14</v>
      </c>
    </row>
    <row r="2" spans="1:9" x14ac:dyDescent="0.25">
      <c r="A2" t="s">
        <v>15</v>
      </c>
    </row>
    <row r="4" spans="1:9" x14ac:dyDescent="0.25">
      <c r="B4" s="37" t="s">
        <v>16</v>
      </c>
      <c r="C4" s="37"/>
      <c r="D4" s="35" t="s">
        <v>21</v>
      </c>
      <c r="E4" s="35"/>
      <c r="F4" s="35" t="s">
        <v>24</v>
      </c>
      <c r="G4" s="35"/>
      <c r="H4" s="36" t="s">
        <v>27</v>
      </c>
      <c r="I4" s="36"/>
    </row>
    <row r="5" spans="1:9" x14ac:dyDescent="0.25">
      <c r="A5" s="21" t="s">
        <v>17</v>
      </c>
      <c r="B5" s="21" t="s">
        <v>18</v>
      </c>
      <c r="C5" s="21" t="s">
        <v>19</v>
      </c>
      <c r="D5" s="24" t="s">
        <v>23</v>
      </c>
      <c r="E5" s="24" t="s">
        <v>22</v>
      </c>
      <c r="F5" s="26" t="s">
        <v>25</v>
      </c>
      <c r="G5" s="26" t="s">
        <v>26</v>
      </c>
      <c r="H5" s="28" t="s">
        <v>28</v>
      </c>
      <c r="I5" s="28" t="s">
        <v>29</v>
      </c>
    </row>
    <row r="6" spans="1:9" x14ac:dyDescent="0.25">
      <c r="A6" s="22">
        <v>1</v>
      </c>
      <c r="B6" s="22">
        <v>0</v>
      </c>
      <c r="C6" s="22">
        <v>2</v>
      </c>
      <c r="D6" s="25">
        <v>21</v>
      </c>
      <c r="E6" s="25">
        <v>21</v>
      </c>
      <c r="F6" s="27">
        <f t="shared" ref="F6:F22" si="0">(D6/(SUM(D6,E6))*(SUM(B6:C6)))</f>
        <v>1</v>
      </c>
      <c r="G6" s="27">
        <f t="shared" ref="G6:G22" si="1">(E6/(SUM(D6,E6))*(SUM(B6:C6)))</f>
        <v>1</v>
      </c>
      <c r="H6" s="29">
        <f t="shared" ref="H6:H22" si="2">B6-F6</f>
        <v>-1</v>
      </c>
      <c r="I6" s="29">
        <f t="shared" ref="I6:I22" si="3">C6-G6</f>
        <v>1</v>
      </c>
    </row>
    <row r="7" spans="1:9" x14ac:dyDescent="0.25">
      <c r="A7" s="22">
        <v>2</v>
      </c>
      <c r="B7" s="22">
        <v>0</v>
      </c>
      <c r="C7" s="22">
        <v>2</v>
      </c>
      <c r="D7" s="25">
        <v>21</v>
      </c>
      <c r="E7" s="25">
        <v>19</v>
      </c>
      <c r="F7" s="27">
        <f t="shared" si="0"/>
        <v>1.05</v>
      </c>
      <c r="G7" s="27">
        <f t="shared" si="1"/>
        <v>0.95</v>
      </c>
      <c r="H7" s="29">
        <f t="shared" si="2"/>
        <v>-1.05</v>
      </c>
      <c r="I7" s="29">
        <f t="shared" si="3"/>
        <v>1.05</v>
      </c>
    </row>
    <row r="8" spans="1:9" x14ac:dyDescent="0.25">
      <c r="A8" s="22">
        <v>3</v>
      </c>
      <c r="B8" s="22">
        <v>0</v>
      </c>
      <c r="C8" s="22">
        <v>1</v>
      </c>
      <c r="D8" s="25">
        <v>21</v>
      </c>
      <c r="E8" s="25">
        <v>17</v>
      </c>
      <c r="F8" s="27">
        <f t="shared" si="0"/>
        <v>0.55263157894736847</v>
      </c>
      <c r="G8" s="27">
        <f t="shared" si="1"/>
        <v>0.44736842105263158</v>
      </c>
      <c r="H8" s="29">
        <f t="shared" si="2"/>
        <v>-0.55263157894736847</v>
      </c>
      <c r="I8" s="29">
        <f t="shared" si="3"/>
        <v>0.55263157894736836</v>
      </c>
    </row>
    <row r="9" spans="1:9" x14ac:dyDescent="0.25">
      <c r="A9" s="22">
        <v>4</v>
      </c>
      <c r="B9" s="22">
        <v>0</v>
      </c>
      <c r="C9" s="22">
        <v>2</v>
      </c>
      <c r="D9" s="25">
        <v>21</v>
      </c>
      <c r="E9" s="25">
        <v>16</v>
      </c>
      <c r="F9" s="27">
        <f t="shared" si="0"/>
        <v>1.1351351351351351</v>
      </c>
      <c r="G9" s="27">
        <f t="shared" si="1"/>
        <v>0.86486486486486491</v>
      </c>
      <c r="H9" s="29">
        <f t="shared" si="2"/>
        <v>-1.1351351351351351</v>
      </c>
      <c r="I9" s="29">
        <f t="shared" si="3"/>
        <v>1.1351351351351351</v>
      </c>
    </row>
    <row r="10" spans="1:9" x14ac:dyDescent="0.25">
      <c r="A10" s="22">
        <v>5</v>
      </c>
      <c r="B10" s="22">
        <v>0</v>
      </c>
      <c r="C10" s="22">
        <v>2</v>
      </c>
      <c r="D10" s="25">
        <v>21</v>
      </c>
      <c r="E10" s="25">
        <v>14</v>
      </c>
      <c r="F10" s="27">
        <f t="shared" si="0"/>
        <v>1.2</v>
      </c>
      <c r="G10" s="27">
        <f t="shared" si="1"/>
        <v>0.8</v>
      </c>
      <c r="H10" s="29">
        <f t="shared" si="2"/>
        <v>-1.2</v>
      </c>
      <c r="I10" s="29">
        <f t="shared" si="3"/>
        <v>1.2</v>
      </c>
    </row>
    <row r="11" spans="1:9" x14ac:dyDescent="0.25">
      <c r="A11" s="22">
        <v>6</v>
      </c>
      <c r="B11" s="22">
        <v>3</v>
      </c>
      <c r="C11" s="22">
        <v>0</v>
      </c>
      <c r="D11" s="25">
        <v>21</v>
      </c>
      <c r="E11" s="25">
        <v>12</v>
      </c>
      <c r="F11" s="27">
        <f t="shared" si="0"/>
        <v>1.9090909090909092</v>
      </c>
      <c r="G11" s="27">
        <f t="shared" si="1"/>
        <v>1.0909090909090908</v>
      </c>
      <c r="H11" s="29">
        <f t="shared" si="2"/>
        <v>1.0909090909090908</v>
      </c>
      <c r="I11" s="29">
        <f t="shared" si="3"/>
        <v>-1.0909090909090908</v>
      </c>
    </row>
    <row r="12" spans="1:9" x14ac:dyDescent="0.25">
      <c r="A12" s="22">
        <v>7</v>
      </c>
      <c r="B12" s="22">
        <v>1</v>
      </c>
      <c r="C12" s="22">
        <v>0</v>
      </c>
      <c r="D12" s="25">
        <v>17</v>
      </c>
      <c r="E12" s="25">
        <v>12</v>
      </c>
      <c r="F12" s="27">
        <f t="shared" si="0"/>
        <v>0.58620689655172409</v>
      </c>
      <c r="G12" s="27">
        <f t="shared" si="1"/>
        <v>0.41379310344827586</v>
      </c>
      <c r="H12" s="29">
        <f t="shared" si="2"/>
        <v>0.41379310344827591</v>
      </c>
      <c r="I12" s="29">
        <f t="shared" si="3"/>
        <v>-0.41379310344827586</v>
      </c>
    </row>
    <row r="13" spans="1:9" x14ac:dyDescent="0.25">
      <c r="A13" s="22">
        <v>8</v>
      </c>
      <c r="B13" s="22">
        <v>0</v>
      </c>
      <c r="C13" s="22">
        <v>4</v>
      </c>
      <c r="D13" s="25">
        <v>16</v>
      </c>
      <c r="E13" s="25">
        <v>12</v>
      </c>
      <c r="F13" s="27">
        <f t="shared" si="0"/>
        <v>2.2857142857142856</v>
      </c>
      <c r="G13" s="27">
        <f t="shared" si="1"/>
        <v>1.7142857142857142</v>
      </c>
      <c r="H13" s="29">
        <f t="shared" si="2"/>
        <v>-2.2857142857142856</v>
      </c>
      <c r="I13" s="29">
        <f t="shared" si="3"/>
        <v>2.2857142857142856</v>
      </c>
    </row>
    <row r="14" spans="1:9" x14ac:dyDescent="0.25">
      <c r="A14" s="22">
        <v>10</v>
      </c>
      <c r="B14" s="22">
        <v>1</v>
      </c>
      <c r="C14" s="22">
        <v>0</v>
      </c>
      <c r="D14" s="25">
        <v>15</v>
      </c>
      <c r="E14" s="25">
        <v>8</v>
      </c>
      <c r="F14" s="27">
        <f t="shared" si="0"/>
        <v>0.65217391304347827</v>
      </c>
      <c r="G14" s="27">
        <f t="shared" si="1"/>
        <v>0.34782608695652173</v>
      </c>
      <c r="H14" s="29">
        <f t="shared" si="2"/>
        <v>0.34782608695652173</v>
      </c>
      <c r="I14" s="29">
        <f t="shared" si="3"/>
        <v>-0.34782608695652173</v>
      </c>
    </row>
    <row r="15" spans="1:9" x14ac:dyDescent="0.25">
      <c r="A15" s="22">
        <v>11</v>
      </c>
      <c r="B15" s="22">
        <v>0</v>
      </c>
      <c r="C15" s="22">
        <v>2</v>
      </c>
      <c r="D15" s="25">
        <v>13</v>
      </c>
      <c r="E15" s="25">
        <v>8</v>
      </c>
      <c r="F15" s="27">
        <f t="shared" si="0"/>
        <v>1.2380952380952381</v>
      </c>
      <c r="G15" s="27">
        <f t="shared" si="1"/>
        <v>0.76190476190476186</v>
      </c>
      <c r="H15" s="29">
        <f t="shared" si="2"/>
        <v>-1.2380952380952381</v>
      </c>
      <c r="I15" s="29">
        <f t="shared" si="3"/>
        <v>1.2380952380952381</v>
      </c>
    </row>
    <row r="16" spans="1:9" x14ac:dyDescent="0.25">
      <c r="A16" s="22">
        <v>12</v>
      </c>
      <c r="B16" s="22">
        <v>0</v>
      </c>
      <c r="C16" s="22">
        <v>2</v>
      </c>
      <c r="D16" s="25">
        <v>12</v>
      </c>
      <c r="E16" s="25">
        <v>6</v>
      </c>
      <c r="F16" s="27">
        <f t="shared" si="0"/>
        <v>1.3333333333333333</v>
      </c>
      <c r="G16" s="27">
        <f t="shared" si="1"/>
        <v>0.66666666666666663</v>
      </c>
      <c r="H16" s="29">
        <f t="shared" si="2"/>
        <v>-1.3333333333333333</v>
      </c>
      <c r="I16" s="29">
        <f t="shared" si="3"/>
        <v>1.3333333333333335</v>
      </c>
    </row>
    <row r="17" spans="1:9" x14ac:dyDescent="0.25">
      <c r="A17" s="22">
        <v>13</v>
      </c>
      <c r="B17" s="22">
        <v>1</v>
      </c>
      <c r="C17" s="22">
        <v>0</v>
      </c>
      <c r="D17" s="25">
        <v>12</v>
      </c>
      <c r="E17" s="25">
        <v>4</v>
      </c>
      <c r="F17" s="27">
        <f t="shared" si="0"/>
        <v>0.75</v>
      </c>
      <c r="G17" s="27">
        <f t="shared" si="1"/>
        <v>0.25</v>
      </c>
      <c r="H17" s="29">
        <f t="shared" si="2"/>
        <v>0.25</v>
      </c>
      <c r="I17" s="29">
        <f t="shared" si="3"/>
        <v>-0.25</v>
      </c>
    </row>
    <row r="18" spans="1:9" x14ac:dyDescent="0.25">
      <c r="A18" s="22">
        <v>15</v>
      </c>
      <c r="B18" s="22">
        <v>0</v>
      </c>
      <c r="C18" s="22">
        <v>1</v>
      </c>
      <c r="D18" s="25">
        <v>11</v>
      </c>
      <c r="E18" s="25">
        <v>4</v>
      </c>
      <c r="F18" s="27">
        <f t="shared" si="0"/>
        <v>0.73333333333333328</v>
      </c>
      <c r="G18" s="27">
        <f t="shared" si="1"/>
        <v>0.26666666666666666</v>
      </c>
      <c r="H18" s="29">
        <f t="shared" si="2"/>
        <v>-0.73333333333333328</v>
      </c>
      <c r="I18" s="29">
        <f t="shared" si="3"/>
        <v>0.73333333333333339</v>
      </c>
    </row>
    <row r="19" spans="1:9" x14ac:dyDescent="0.25">
      <c r="A19" s="22">
        <v>16</v>
      </c>
      <c r="B19" s="22">
        <v>1</v>
      </c>
      <c r="C19" s="22">
        <v>0</v>
      </c>
      <c r="D19" s="25">
        <v>11</v>
      </c>
      <c r="E19" s="25">
        <v>3</v>
      </c>
      <c r="F19" s="27">
        <f t="shared" si="0"/>
        <v>0.7857142857142857</v>
      </c>
      <c r="G19" s="27">
        <f t="shared" si="1"/>
        <v>0.21428571428571427</v>
      </c>
      <c r="H19" s="29">
        <f t="shared" si="2"/>
        <v>0.2142857142857143</v>
      </c>
      <c r="I19" s="29">
        <f t="shared" si="3"/>
        <v>-0.21428571428571427</v>
      </c>
    </row>
    <row r="20" spans="1:9" x14ac:dyDescent="0.25">
      <c r="A20" s="22">
        <v>17</v>
      </c>
      <c r="B20" s="22">
        <v>0</v>
      </c>
      <c r="C20" s="22">
        <v>1</v>
      </c>
      <c r="D20" s="25">
        <v>10</v>
      </c>
      <c r="E20" s="25">
        <v>3</v>
      </c>
      <c r="F20" s="27">
        <f t="shared" si="0"/>
        <v>0.76923076923076927</v>
      </c>
      <c r="G20" s="27">
        <f t="shared" si="1"/>
        <v>0.23076923076923078</v>
      </c>
      <c r="H20" s="29">
        <f t="shared" si="2"/>
        <v>-0.76923076923076927</v>
      </c>
      <c r="I20" s="29">
        <f t="shared" si="3"/>
        <v>0.76923076923076916</v>
      </c>
    </row>
    <row r="21" spans="1:9" x14ac:dyDescent="0.25">
      <c r="A21" s="22">
        <v>22</v>
      </c>
      <c r="B21" s="22">
        <v>1</v>
      </c>
      <c r="C21" s="22">
        <v>1</v>
      </c>
      <c r="D21" s="25">
        <v>7</v>
      </c>
      <c r="E21" s="25">
        <v>2</v>
      </c>
      <c r="F21" s="27">
        <f t="shared" si="0"/>
        <v>1.5555555555555556</v>
      </c>
      <c r="G21" s="27">
        <f t="shared" si="1"/>
        <v>0.44444444444444442</v>
      </c>
      <c r="H21" s="29">
        <f t="shared" si="2"/>
        <v>-0.55555555555555558</v>
      </c>
      <c r="I21" s="29">
        <f t="shared" si="3"/>
        <v>0.55555555555555558</v>
      </c>
    </row>
    <row r="22" spans="1:9" x14ac:dyDescent="0.25">
      <c r="A22" s="22">
        <v>23</v>
      </c>
      <c r="B22" s="22">
        <v>1</v>
      </c>
      <c r="C22" s="22">
        <v>1</v>
      </c>
      <c r="D22" s="25">
        <v>6</v>
      </c>
      <c r="E22" s="25">
        <v>1</v>
      </c>
      <c r="F22" s="27">
        <f t="shared" si="0"/>
        <v>1.7142857142857142</v>
      </c>
      <c r="G22" s="27">
        <f t="shared" si="1"/>
        <v>0.2857142857142857</v>
      </c>
      <c r="H22" s="29">
        <f t="shared" si="2"/>
        <v>-0.71428571428571419</v>
      </c>
      <c r="I22" s="29">
        <f t="shared" si="3"/>
        <v>0.7142857142857143</v>
      </c>
    </row>
    <row r="23" spans="1:9" x14ac:dyDescent="0.25">
      <c r="A23" s="23" t="s">
        <v>20</v>
      </c>
      <c r="B23" s="22">
        <f>SUM(B6:B22)</f>
        <v>9</v>
      </c>
      <c r="C23" s="22">
        <f>SUM(C6:C22)</f>
        <v>21</v>
      </c>
      <c r="D23" s="25"/>
      <c r="E23" s="25"/>
      <c r="F23" s="27">
        <f>SUM(F6:F22)</f>
        <v>19.250500948031132</v>
      </c>
      <c r="G23" s="27">
        <f>SUM(G6:G22)</f>
        <v>10.74949905196887</v>
      </c>
      <c r="H23" s="29">
        <f>SUM(H6:H22)</f>
        <v>-10.25050094803113</v>
      </c>
      <c r="I23" s="29">
        <f>SUM(I6:I22)</f>
        <v>10.250500948031128</v>
      </c>
    </row>
    <row r="25" spans="1:9" x14ac:dyDescent="0.25">
      <c r="F25" s="6" t="s">
        <v>30</v>
      </c>
    </row>
    <row r="26" spans="1:9" x14ac:dyDescent="0.25">
      <c r="E26" s="6" t="s">
        <v>11</v>
      </c>
      <c r="F26">
        <f>((-10.25)^2/19.25)</f>
        <v>5.4577922077922079</v>
      </c>
    </row>
    <row r="27" spans="1:9" x14ac:dyDescent="0.25">
      <c r="E27" s="6" t="s">
        <v>12</v>
      </c>
      <c r="F27">
        <f>(10.25)^2/10.75</f>
        <v>9.7732558139534884</v>
      </c>
    </row>
    <row r="28" spans="1:9" x14ac:dyDescent="0.25">
      <c r="E28" s="6" t="s">
        <v>37</v>
      </c>
      <c r="F28">
        <f>SUM(F26:F27)</f>
        <v>15.231048021745696</v>
      </c>
    </row>
  </sheetData>
  <mergeCells count="4">
    <mergeCell ref="F4:G4"/>
    <mergeCell ref="D4:E4"/>
    <mergeCell ref="H4:I4"/>
    <mergeCell ref="B4:C4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layout example</vt:lpstr>
      <vt:lpstr>Leukemia remission data</vt:lpstr>
      <vt:lpstr>average hazard</vt:lpstr>
      <vt:lpstr>calculating KM survivor curves</vt:lpstr>
      <vt:lpstr>Log rank test</vt:lpstr>
    </vt:vector>
  </TitlesOfParts>
  <Company>Washington University in St. Louis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 Johnson</dc:creator>
  <cp:lastModifiedBy>Kimberly Johnson</cp:lastModifiedBy>
  <dcterms:created xsi:type="dcterms:W3CDTF">2018-03-12T18:13:53Z</dcterms:created>
  <dcterms:modified xsi:type="dcterms:W3CDTF">2018-03-22T02:47:04Z</dcterms:modified>
</cp:coreProperties>
</file>