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E6EB8FD2-C54C-4033-B682-0FBE2E5E617A}" xr6:coauthVersionLast="47" xr6:coauthVersionMax="47" xr10:uidLastSave="{00000000-0000-0000-0000-000000000000}"/>
  <bookViews>
    <workbookView xWindow="-110" yWindow="-110" windowWidth="19420" windowHeight="10300" firstSheet="12" activeTab="13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20250128 to 20250302" sheetId="22" r:id="rId4"/>
    <sheet name="20250128 to 20250312" sheetId="26" r:id="rId5"/>
    <sheet name="&lt;&lt;&lt;Data" sheetId="14" r:id="rId6"/>
    <sheet name="Budget_Forecast_4-18 Jan 2025" sheetId="9" r:id="rId7"/>
    <sheet name="Budget_Forecast 18J - 1F 2025" sheetId="10" r:id="rId8"/>
    <sheet name="Budget_Forecast 6F - 20F 2025" sheetId="13" r:id="rId9"/>
    <sheet name="N_Budget_Forecast 20F - 6M" sheetId="20" r:id="rId10"/>
    <sheet name="J_Budget_Forecast 20F - 6M 2025" sheetId="19" r:id="rId11"/>
    <sheet name="Nico_PR_3M - 15M" sheetId="24" r:id="rId12"/>
    <sheet name="Joseph_PR_3M - 13M" sheetId="25" r:id="rId13"/>
    <sheet name="Jospeh_PR_13M - 23M" sheetId="27" r:id="rId14"/>
    <sheet name="Template" sheetId="12" r:id="rId15"/>
    <sheet name="&lt;&lt;&lt; Budget Forecasts" sheetId="16" r:id="rId16"/>
    <sheet name="Detailed Financials &gt;&gt;" sheetId="17" r:id="rId17"/>
    <sheet name="Model" sheetId="1" r:id="rId18"/>
    <sheet name="P + L  Income Statement" sheetId="7" r:id="rId19"/>
    <sheet name="Balance Sheet" sheetId="6" r:id="rId20"/>
    <sheet name="Cash Flow Statement" sheetId="8" r:id="rId21"/>
    <sheet name="Chicken House 2 - 300" sheetId="11" r:id="rId22"/>
    <sheet name="Chicken House - 500" sheetId="2" r:id="rId23"/>
    <sheet name="Guard House" sheetId="3" r:id="rId24"/>
    <sheet name="Finishings" sheetId="4" r:id="rId25"/>
    <sheet name="Floor and Stone Work" sheetId="5" r:id="rId26"/>
    <sheet name="Sheet2" sheetId="18" r:id="rId27"/>
  </sheets>
  <definedNames>
    <definedName name="_xlnm._FilterDatabase" localSheetId="3" hidden="1">'20250128 to 20250302'!$A$1:$AA$100</definedName>
    <definedName name="_xlnm._FilterDatabase" localSheetId="4" hidden="1">'20250128 to 20250312'!$A$1:$AA$130</definedName>
  </definedNames>
  <calcPr calcId="191029"/>
  <pivotCaches>
    <pivotCache cacheId="0" r:id="rId2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0" i="27" l="1"/>
  <c r="N21" i="27"/>
  <c r="I21" i="27"/>
  <c r="N20" i="27"/>
  <c r="G20" i="27"/>
  <c r="N14" i="27"/>
  <c r="G14" i="27"/>
  <c r="N13" i="27"/>
  <c r="N12" i="27"/>
  <c r="G13" i="27"/>
  <c r="G12" i="27"/>
  <c r="N11" i="27"/>
  <c r="I11" i="27"/>
  <c r="N6" i="27"/>
  <c r="I6" i="27"/>
  <c r="Q43" i="19"/>
  <c r="O20" i="24"/>
  <c r="P20" i="24" s="1"/>
  <c r="O15" i="24"/>
  <c r="P15" i="24" s="1"/>
  <c r="O14" i="24"/>
  <c r="P14" i="24" s="1"/>
  <c r="O12" i="24"/>
  <c r="P12" i="24" s="1"/>
  <c r="O11" i="24"/>
  <c r="O20" i="25"/>
  <c r="P20" i="25" s="1"/>
  <c r="O12" i="25"/>
  <c r="O11" i="25"/>
  <c r="P11" i="25" s="1"/>
  <c r="N20" i="25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O40" i="24" l="1"/>
  <c r="O40" i="25"/>
  <c r="P12" i="25"/>
  <c r="P40" i="25" s="1"/>
  <c r="P40" i="24"/>
  <c r="N40" i="20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<sst xmlns="http://schemas.openxmlformats.org/spreadsheetml/2006/main" count="5232" uniqueCount="1121">
  <si>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</si>
  <si>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</si>
  <si>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</si>
  <si>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</si>
  <si>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</si>
  <si>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</si>
  <si>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</si>
  <si>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</si>
  <si>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</si>
  <si>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</si>
  <si>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</si>
  <si>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</si>
  <si>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</si>
  <si>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</si>
  <si>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</si>
  <si>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</si>
  <si>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</si>
  <si>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</si>
  <si>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</si>
  <si>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</si>
  <si>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</si>
  <si>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</si>
  <si>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</si>
  <si>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</si>
  <si>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</si>
  <si>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</si>
  <si>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</si>
  <si>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</si>
  <si>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</si>
  <si>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</si>
  <si>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</si>
  <si>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</si>
  <si>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</si>
  <si>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</si>
  <si>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</si>
  <si>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</si>
  <si>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</si>
  <si>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</si>
  <si>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</si>
  <si>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</si>
  <si>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</si>
  <si>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</si>
  <si>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</si>
  <si>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</si>
  <si>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</si>
  <si>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</si>
  <si>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</si>
  <si>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</si>
  <si>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</si>
  <si>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</si>
  <si>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</si>
  <si>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</si>
  <si>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</si>
  <si>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</si>
  <si>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</si>
  <si>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</si>
  <si>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</si>
  <si>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</si>
  <si>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</si>
  <si>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</si>
  <si>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</si>
  <si>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</si>
  <si>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</si>
  <si>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</si>
  <si>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</si>
  <si>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</si>
  <si>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</si>
  <si>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</si>
  <si>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</si>
  <si>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</si>
  <si>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</si>
  <si>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</si>
  <si>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</si>
  <si>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</si>
  <si>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</si>
  <si>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</si>
  <si>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</si>
  <si>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</si>
  <si>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</si>
  <si>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</si>
  <si>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</si>
  <si>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</si>
  <si>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</si>
  <si>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</si>
  <si>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</si>
  <si>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</si>
  <si>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</si>
  <si>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</si>
  <si>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</si>
  <si>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</si>
  <si>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</si>
  <si>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</si>
  <si>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</si>
  <si>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</si>
  <si>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</si>
  <si>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</si>
  <si>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</si>
  <si>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</si>
  <si>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</si>
  <si>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</si>
  <si>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</si>
  <si>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</si>
  <si>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</si>
  <si>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</si>
  <si>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</si>
  <si>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</si>
  <si>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</si>
  <si>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</si>
  <si>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</si>
  <si>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</si>
  <si>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</si>
  <si>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</si>
  <si>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</si>
  <si>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</si>
  <si>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</si>
  <si>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</si>
  <si>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</si>
  <si>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</si>
  <si>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</si>
  <si>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</si>
  <si>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</si>
  <si>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</si>
  <si>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</si>
  <si>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</si>
  <si>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</si>
  <si>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</si>
  <si>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</si>
  <si>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</si>
  <si>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</si>
  <si>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</si>
  <si>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</si>
  <si>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</si>
  <si>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</si>
  <si>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</si>
  <si>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</si>
  <si>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</si>
  <si>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</si>
  <si>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</si>
  <si>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</si>
  <si>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</si>
  <si>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</si>
  <si>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</si>
  <si>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</si>
  <si>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</si>
  <si>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</si>
  <si>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</si>
  <si>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</si>
  <si>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</si>
  <si>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</si>
  <si>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</si>
  <si>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</si>
  <si>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</si>
  <si>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</si>
  <si>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</si>
  <si>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</si>
  <si>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</si>
  <si>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</si>
  <si>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</si>
  <si>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</si>
  <si>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</si>
  <si>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</si>
  <si>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</si>
  <si>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</si>
  <si>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</si>
  <si>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</si>
  <si>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</si>
  <si>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</si>
  <si>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</si>
  <si>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</si>
  <si>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</si>
  <si>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</si>
  <si>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</si>
  <si>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</si>
  <si>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</si>
  <si>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</si>
  <si>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</si>
  <si>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</si>
  <si>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</si>
  <si>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</si>
  <si>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</si>
  <si>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</si>
  <si>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</si>
  <si>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</si>
  <si>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</si>
  <si>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</si>
  <si>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</si>
  <si>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</si>
  <si>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</si>
  <si>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</si>
  <si>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</si>
  <si>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</si>
  <si>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</si>
  <si>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</si>
  <si>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</si>
  <si>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</si>
  <si>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</si>
  <si>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</si>
  <si>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</si>
  <si>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</si>
  <si>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</si>
  <si>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</si>
  <si>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</si>
  <si>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</si>
  <si>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</si>
  <si>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</si>
  <si>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</si>
  <si>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</si>
  <si>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</si>
  <si>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</si>
  <si>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</si>
  <si>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</si>
  <si>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</si>
  <si>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</si>
  <si>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</si>
  <si>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</si>
  <si>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</si>
  <si>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</si>
  <si>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</si>
  <si>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</si>
  <si>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</si>
  <si>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</si>
  <si>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</si>
  <si>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</si>
  <si>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</si>
  <si>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</si>
  <si>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</si>
  <si>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</si>
  <si>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</si>
  <si>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</si>
  <si>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</si>
  <si>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</si>
  <si>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</si>
  <si>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</si>
  <si>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</si>
  <si>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</si>
  <si>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</si>
  <si>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</si>
  <si>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</si>
  <si>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</si>
  <si>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</si>
  <si>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</si>
  <si>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</si>
  <si>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</si>
  <si>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</si>
  <si>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</si>
  <si>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</si>
  <si>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</si>
  <si>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</si>
  <si>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</si>
  <si>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</si>
  <si>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</si>
  <si>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</si>
  <si>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</si>
  <si>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</si>
  <si>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</si>
  <si>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</si>
  <si>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</si>
  <si>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</si>
  <si>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</si>
  <si>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</si>
  <si>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</si>
  <si>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</si>
  <si>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</si>
  <si>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</si>
  <si>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</si>
  <si>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</si>
  <si>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</si>
  <si>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</si>
  <si>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</si>
  <si>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</si>
  <si>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</si>
  <si>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</si>
  <si>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</si>
  <si>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</si>
  <si>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</si>
  <si>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</si>
  <si>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</si>
  <si>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</si>
  <si>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</si>
  <si>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</si>
  <si>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</si>
  <si>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</si>
  <si>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</si>
  <si>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</si>
  <si>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</si>
  <si>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</si>
  <si>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</si>
  <si>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</si>
  <si>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</si>
  <si>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</si>
  <si>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</si>
  <si>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</si>
  <si>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</si>
  <si>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</si>
  <si>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</si>
  <si>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</si>
  <si>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</si>
  <si>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</si>
  <si>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</si>
  <si>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</si>
  <si>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</si>
  <si>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</si>
  <si>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</si>
  <si>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</si>
  <si>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</si>
  <si>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</si>
  <si>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</si>
  <si>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</si>
  <si>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</si>
  <si>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</si>
  <si>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</si>
  <si>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</si>
  <si>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</si>
  <si>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</si>
  <si>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</si>
  <si>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</si>
  <si>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</si>
  <si>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</si>
  <si>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</si>
  <si>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</si>
  <si>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</si>
  <si>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</si>
  <si>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</si>
  <si>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</si>
  <si>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</si>
  <si>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</si>
  <si>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</si>
  <si>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</si>
  <si>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</si>
  <si>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</si>
  <si>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</si>
  <si>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</si>
  <si>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</si>
  <si>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</si>
  <si>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</si>
  <si>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</si>
  <si>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</si>
  <si>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</si>
  <si>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</si>
  <si>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</si>
  <si>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</si>
  <si>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</si>
  <si>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</si>
  <si>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</si>
  <si>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</si>
  <si>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</si>
  <si>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</si>
  <si>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</si>
  <si>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</si>
  <si>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</si>
  <si>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</si>
  <si>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</si>
  <si>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</si>
  <si>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</si>
  <si>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</si>
  <si>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</si>
  <si>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</si>
  <si>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</si>
  <si>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</si>
  <si>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</si>
  <si>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</si>
  <si>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</si>
  <si>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</si>
  <si>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</si>
  <si>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</si>
  <si>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</si>
  <si>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</si>
  <si>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</si>
  <si>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</si>
  <si>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</si>
  <si>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</si>
  <si>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</si>
  <si>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</si>
  <si>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</si>
  <si>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</si>
  <si>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</si>
  <si>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</si>
  <si>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</si>
  <si>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</si>
  <si>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</si>
  <si>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</si>
  <si>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</si>
  <si>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</si>
  <si>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</si>
  <si>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</si>
  <si>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</si>
  <si>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</si>
  <si>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</si>
  <si>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</si>
  <si>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</si>
  <si>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</si>
  <si>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</si>
  <si>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</si>
  <si>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</si>
  <si>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</si>
  <si>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</si>
  <si>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</si>
  <si>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</si>
  <si>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</si>
  <si>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</si>
  <si>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</si>
  <si>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</si>
  <si>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</si>
  <si>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</si>
  <si>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</si>
  <si>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</si>
  <si>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</si>
  <si>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</si>
  <si>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</si>
  <si>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</si>
  <si>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</si>
  <si>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</si>
  <si>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</si>
  <si>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</si>
  <si>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</si>
  <si>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</si>
  <si>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</si>
  <si>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</si>
  <si>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</si>
  <si>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</si>
  <si>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</si>
  <si>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</si>
  <si>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</si>
  <si>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</si>
  <si>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</si>
  <si>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</si>
  <si>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</si>
  <si>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</si>
  <si>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</si>
  <si>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</si>
  <si>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</si>
  <si>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</si>
  <si>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</si>
  <si>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</si>
  <si>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</si>
  <si>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</si>
  <si>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</si>
  <si>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</si>
  <si>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</si>
  <si>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</si>
  <si>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</si>
  <si>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</si>
  <si>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</si>
  <si>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</si>
  <si>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</si>
  <si>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</si>
  <si>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</si>
  <si>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</si>
  <si>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</si>
  <si>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</si>
  <si>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</si>
  <si>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</si>
  <si>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</si>
  <si>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</si>
  <si>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</si>
  <si>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</si>
  <si>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</si>
  <si>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</si>
  <si>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</si>
  <si>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</si>
  <si>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</si>
  <si>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</si>
  <si>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</si>
  <si>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</si>
  <si>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</si>
  <si>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</si>
  <si>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</si>
  <si>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</si>
  <si>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</si>
  <si>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</si>
  <si>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</si>
  <si>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</si>
  <si>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</si>
  <si>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</si>
  <si>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</si>
  <si>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</si>
  <si>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</si>
  <si>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</si>
  <si>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</si>
  <si>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</si>
  <si>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</si>
  <si>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</si>
  <si>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</si>
  <si>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</si>
  <si>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</si>
  <si>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</si>
  <si>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</si>
  <si>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</si>
  <si>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</si>
  <si>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</si>
  <si>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</si>
  <si>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</si>
  <si>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</si>
  <si>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</si>
  <si>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</si>
  <si>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</si>
  <si>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</si>
  <si>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</si>
  <si>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</si>
  <si>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</si>
  <si>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</si>
  <si>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</si>
  <si>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</si>
  <si>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</si>
  <si>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</si>
  <si>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</si>
  <si>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</si>
  <si>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</si>
  <si>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</si>
  <si>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</si>
  <si>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</si>
  <si>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</si>
  <si>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</si>
  <si>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</si>
  <si>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</si>
  <si>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</si>
  <si>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</si>
  <si>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</si>
  <si>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</si>
  <si>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</si>
  <si>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</si>
  <si>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</si>
  <si>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</si>
  <si>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</si>
  <si>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</si>
  <si>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</si>
  <si>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</si>
  <si>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</si>
  <si>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</si>
  <si>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</si>
  <si>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</si>
  <si>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</si>
  <si>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</si>
  <si>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</si>
  <si>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</si>
  <si>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</si>
  <si>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</si>
  <si>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</si>
  <si>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</si>
  <si>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</si>
  <si>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</si>
  <si>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</si>
  <si>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</si>
  <si>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</si>
  <si>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</si>
  <si>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</si>
  <si>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</si>
  <si>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</si>
  <si>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</si>
  <si>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</si>
  <si>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</si>
  <si>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</si>
  <si>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</si>
  <si>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</si>
  <si>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</si>
  <si>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</si>
  <si>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</si>
  <si>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</si>
  <si>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</si>
  <si>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</si>
  <si>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</si>
  <si>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</si>
  <si>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</si>
  <si>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</si>
  <si>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</si>
  <si>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</si>
  <si>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</si>
  <si>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</si>
  <si>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</si>
  <si>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</si>
  <si>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</si>
  <si>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</si>
  <si>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</si>
  <si>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</si>
  <si>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</si>
  <si>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</si>
  <si>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</si>
  <si>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</si>
  <si>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</si>
  <si>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</si>
  <si>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</si>
  <si>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</si>
  <si>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</si>
  <si>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</si>
  <si>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</si>
  <si>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</si>
  <si>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</si>
  <si>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</si>
  <si>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</si>
  <si>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</si>
  <si>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</si>
  <si>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</si>
  <si>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</si>
  <si>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</si>
  <si>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</si>
  <si>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</si>
  <si>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</si>
  <si>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</si>
  <si>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</si>
  <si>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</si>
  <si>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</si>
  <si>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</si>
  <si>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</si>
  <si>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</si>
  <si>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</si>
  <si>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</si>
  <si>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</si>
  <si>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</si>
  <si>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</si>
  <si>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</si>
  <si>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</si>
  <si>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</si>
  <si>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</si>
  <si>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</si>
  <si>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</si>
  <si>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</si>
  <si>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</si>
  <si>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</si>
  <si>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</si>
  <si>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</si>
  <si>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</si>
  <si>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</si>
  <si>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</si>
  <si>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</si>
  <si>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</si>
  <si>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</si>
  <si>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</si>
  <si>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</si>
  <si>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</si>
  <si>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</si>
  <si>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</si>
  <si>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</si>
  <si>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</si>
  <si>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</si>
  <si>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</si>
  <si>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</si>
  <si>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</si>
  <si>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</si>
  <si>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</si>
  <si>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</si>
  <si>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</si>
  <si>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</si>
  <si>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</si>
  <si>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</si>
  <si>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</si>
  <si>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</si>
  <si>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</si>
  <si>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</si>
  <si>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</si>
  <si>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</si>
  <si>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</si>
  <si>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</si>
  <si>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</si>
  <si>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</si>
  <si>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</si>
  <si>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</si>
  <si>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</si>
  <si>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</si>
  <si>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</si>
  <si>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</si>
  <si>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</si>
  <si>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</si>
  <si>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</si>
  <si>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</si>
  <si>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</si>
  <si>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</si>
  <si>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</si>
  <si>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</si>
  <si>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</si>
  <si>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</si>
  <si>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</si>
  <si>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</si>
  <si>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</si>
  <si>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</si>
  <si>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</si>
  <si>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</si>
  <si>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</si>
  <si>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</si>
  <si>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</si>
  <si>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</si>
  <si>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</si>
  <si>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</si>
  <si>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</si>
  <si>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</si>
  <si>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</si>
  <si>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</si>
  <si>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</si>
  <si>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</si>
  <si>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</si>
  <si>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</si>
  <si>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</si>
  <si>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</si>
  <si>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</si>
  <si>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</si>
  <si>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</si>
  <si>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</si>
  <si>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</si>
  <si>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</si>
  <si>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</si>
  <si>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</si>
  <si>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</si>
  <si>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</si>
  <si>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</si>
  <si>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</si>
  <si>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</si>
  <si>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</si>
  <si>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</si>
  <si>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</si>
  <si>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</si>
  <si>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</si>
  <si>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</si>
  <si>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</si>
  <si>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</si>
  <si>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</si>
  <si>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</si>
  <si>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</si>
  <si>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</si>
  <si>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</si>
  <si>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</si>
  <si>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</si>
  <si>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</si>
  <si>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</si>
  <si>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</si>
  <si>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</si>
  <si>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</si>
  <si>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</si>
  <si>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</si>
  <si>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</si>
  <si>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</si>
  <si>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</si>
  <si>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</si>
  <si>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</si>
  <si>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</si>
  <si>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</si>
  <si>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</si>
  <si>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</si>
  <si>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</si>
  <si>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</si>
  <si>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</si>
  <si>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</si>
  <si>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</si>
  <si>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</si>
  <si>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</si>
  <si>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</si>
  <si>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</si>
  <si>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</si>
  <si>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</si>
  <si>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</si>
  <si>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</si>
  <si>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</si>
  <si>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</si>
  <si>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</si>
  <si>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</si>
  <si>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</si>
  <si>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</si>
  <si>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</si>
  <si>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</si>
  <si>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</si>
  <si>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</si>
  <si>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</si>
  <si>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</si>
  <si>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</si>
  <si>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</si>
  <si>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</si>
  <si>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</si>
  <si>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</si>
  <si>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</si>
  <si>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</si>
  <si>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</si>
  <si>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</si>
  <si>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</si>
  <si>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</si>
  <si>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</si>
  <si>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</si>
  <si>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</si>
  <si>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</si>
  <si>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</si>
  <si>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</si>
  <si>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</si>
  <si>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</si>
  <si>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</si>
  <si>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</si>
  <si>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</si>
  <si>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</si>
  <si>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</si>
  <si>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</si>
  <si>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</si>
  <si>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</si>
  <si>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</si>
  <si>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</si>
  <si>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</si>
  <si>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</si>
  <si>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</si>
  <si>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</si>
  <si>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</si>
  <si>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</si>
  <si>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</si>
  <si>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</si>
  <si>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</si>
  <si>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</si>
  <si>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</si>
  <si>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</si>
  <si>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</si>
  <si>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</si>
  <si>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</si>
  <si>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</si>
  <si>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</si>
  <si>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</si>
  <si>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</si>
  <si>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</si>
  <si>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</si>
  <si>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</si>
  <si>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</si>
  <si>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</si>
  <si>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</si>
  <si>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</si>
  <si>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</si>
  <si>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</si>
  <si>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</si>
  <si>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</si>
  <si>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</si>
  <si>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</si>
  <si>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</si>
  <si>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</si>
  <si>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</si>
  <si>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</si>
  <si>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</si>
  <si>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</si>
  <si>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</si>
  <si>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</si>
  <si>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</si>
  <si>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</si>
  <si>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</si>
  <si>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</si>
  <si>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</si>
  <si>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</si>
  <si>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</si>
  <si>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</si>
  <si>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</si>
  <si>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</si>
  <si>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</si>
  <si>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</si>
  <si>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</si>
  <si>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</si>
  <si>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</si>
  <si>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</si>
  <si>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</si>
  <si>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</si>
  <si>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</si>
  <si>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</si>
  <si>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</si>
  <si>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</si>
  <si>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</si>
  <si>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</si>
  <si>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</si>
  <si>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</si>
  <si>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</si>
  <si>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</si>
  <si>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</si>
  <si>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</si>
  <si>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</si>
  <si>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</si>
  <si>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</si>
  <si>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</si>
  <si>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</si>
  <si>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</si>
  <si>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</si>
  <si>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</si>
  <si>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</si>
  <si>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</si>
  <si>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</si>
  <si>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</si>
  <si>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</si>
  <si>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</si>
  <si>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</si>
  <si>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</si>
  <si>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</si>
  <si>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</si>
  <si>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</si>
  <si>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</si>
  <si>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</si>
  <si>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</si>
  <si>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</si>
  <si>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</si>
  <si>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</si>
  <si>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</si>
  <si>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</si>
  <si>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</si>
  <si>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</si>
  <si>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</si>
  <si>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</si>
  <si>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</si>
  <si>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</si>
  <si>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</si>
  <si>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</si>
  <si>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</si>
  <si>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</si>
  <si>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</si>
  <si>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</si>
  <si>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</si>
  <si>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</si>
  <si>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</si>
  <si>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</si>
  <si>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</si>
  <si>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</si>
  <si>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</si>
  <si>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</si>
  <si>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</si>
  <si>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</si>
  <si>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</si>
  <si>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</si>
  <si>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</si>
  <si>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</si>
  <si>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</si>
  <si>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</si>
  <si>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</si>
  <si>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</si>
  <si>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</si>
  <si>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</si>
  <si>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</si>
  <si>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</si>
  <si>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</si>
  <si>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</si>
  <si>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</si>
  <si>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</si>
  <si>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</si>
  <si>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</si>
  <si>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</si>
  <si>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</si>
  <si>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</si>
  <si>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</si>
  <si>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</si>
  <si>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</si>
  <si>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</si>
  <si>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</si>
  <si>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</si>
  <si>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</si>
  <si>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</si>
  <si>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</si>
  <si>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</si>
  <si>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</si>
  <si>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</si>
  <si>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</si>
  <si>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</si>
  <si>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</si>
  <si>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</si>
  <si>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</si>
  <si>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</si>
  <si>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</si>
  <si>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</si>
  <si>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</si>
  <si>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</si>
  <si>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</si>
  <si>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</si>
  <si>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</si>
  <si>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</si>
  <si>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</si>
  <si>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</si>
  <si>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</si>
  <si>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</si>
  <si>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</si>
  <si>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</si>
  <si>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</si>
  <si>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</si>
  <si>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</si>
  <si>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</si>
  <si>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</si>
  <si>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</si>
  <si>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</si>
  <si>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</si>
  <si>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</si>
  <si>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</si>
  <si>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</si>
  <si>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</si>
  <si>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</si>
  <si>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</si>
  <si>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</si>
  <si>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</si>
  <si>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</si>
  <si>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</si>
  <si>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</si>
  <si>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</si>
  <si>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</si>
  <si>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</si>
  <si>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</si>
  <si>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</si>
  <si>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</si>
  <si>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</si>
  <si>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</si>
  <si>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</si>
  <si>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</si>
  <si>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</si>
  <si>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</si>
  <si>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</si>
  <si>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</si>
  <si>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</si>
  <si>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</si>
  <si>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</si>
  <si>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</si>
  <si>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</si>
  <si>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</si>
  <si>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</si>
  <si>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</si>
  <si>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</si>
  <si>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</si>
  <si>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</si>
  <si>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</si>
  <si>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</si>
  <si>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</si>
  <si>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</si>
  <si>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</si>
  <si>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</si>
  <si>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</si>
  <si>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</si>
  <si>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</si>
  <si>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</si>
  <si>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</si>
  <si>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</si>
  <si>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</si>
  <si>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</si>
  <si>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</si>
  <si>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</si>
  <si>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</si>
  <si>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</si>
  <si>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</si>
  <si>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</si>
  <si>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</si>
  <si>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</si>
  <si>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</si>
  <si>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</si>
  <si>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</si>
  <si>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</si>
  <si>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</si>
  <si>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</si>
  <si>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</si>
  <si>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</si>
  <si>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</si>
  <si>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</si>
  <si>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</si>
  <si>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</si>
  <si>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</si>
  <si>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</si>
  <si>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</si>
  <si>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</si>
  <si>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</si>
  <si>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</si>
  <si>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</si>
  <si>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</si>
  <si>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</si>
  <si>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</si>
  <si>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</si>
  <si>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</si>
  <si>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</si>
  <si>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</si>
  <si>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</si>
  <si>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</si>
  <si>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</si>
  <si>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</si>
  <si>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</si>
  <si>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</si>
  <si>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</si>
  <si>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</si>
  <si>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</si>
  <si>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</si>
  <si>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</si>
  <si>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</si>
  <si>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</si>
  <si>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</si>
  <si>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</si>
  <si>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</si>
  <si>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</si>
  <si>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</si>
  <si>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</si>
  <si>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</si>
  <si>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</si>
  <si>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</si>
  <si>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</si>
  <si>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</si>
  <si>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</si>
  <si>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</si>
  <si>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</si>
  <si>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</si>
  <si>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</si>
  <si>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</si>
  <si>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</si>
  <si>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</si>
  <si>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</si>
  <si>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</si>
  <si>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</si>
  <si>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</si>
  <si>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</si>
  <si>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</si>
  <si>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</si>
  <si>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</si>
  <si>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</si>
  <si>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</si>
  <si>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</si>
  <si>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</si>
  <si>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</si>
  <si>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</si>
  <si>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</si>
  <si>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</si>
  <si>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</si>
  <si>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</si>
  <si>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</si>
  <si>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</si>
  <si>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</si>
  <si>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</si>
  <si>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</si>
  <si>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</si>
  <si>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</si>
  <si>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</si>
  <si>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</si>
  <si>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</si>
  <si>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</si>
  <si>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</si>
  <si>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>Balance used to buy Cement for borehole works</t>
  </si>
  <si>
    <t>Joseph , 13 - 23 March 2025</t>
  </si>
  <si>
    <t>Kenchick DOC</t>
  </si>
  <si>
    <t>Transport for feeds</t>
  </si>
  <si>
    <t>For picking Batch 8 chicks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</si>
</sst>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41" fontId="11" fillId="11" borderId="0" xfId="2" applyFont="1" applyFill="1"/>
    <xf numFmtId="0" fontId="1" fillId="11" borderId="0" xfId="0" applyFont="1" applyFill="1"/>
    <xf numFmtId="0" fontId="22" fillId="0" borderId="0" xfId="3" applyFill="1" applyAlignment="1" applyProtection="1"/>
    <xf numFmtId="0" fontId="0" fillId="0" borderId="0" xfId="0" pivotButton="1"/>
    <xf numFmtId="0" fontId="15" fillId="0" borderId="0" xfId="0" applyFont="1"/>
    <xf numFmtId="0" fontId="0" fillId="11" borderId="0" xfId="0" applyFill="1"/>
    <xf numFmtId="0" fontId="24" fillId="0" borderId="14" xfId="0" applyFont="1" applyBorder="1"/>
    <xf numFmtId="41" fontId="0" fillId="11" borderId="0" xfId="0" applyNumberFormat="1" applyFill="1"/>
    <xf numFmtId="41" fontId="24" fillId="0" borderId="6" xfId="2" applyFont="1" applyBorder="1"/>
    <xf numFmtId="41" fontId="0" fillId="11" borderId="6" xfId="2" applyFont="1" applyFill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3" fillId="0" borderId="0" xfId="0" applyFont="1"/>
    <xf numFmtId="0" fontId="25" fillId="2" borderId="0" xfId="0" applyFont="1" applyFill="1"/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33" t="s">
        <v>225</v>
      </c>
      <c r="F3" s="134"/>
      <c r="G3" s="134"/>
      <c r="H3" s="134"/>
      <c r="I3" s="134"/>
      <c r="J3" s="134"/>
      <c r="K3" s="134"/>
      <c r="L3" s="135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R43"/>
  <sheetViews>
    <sheetView showGridLines="0" topLeftCell="C28" zoomScale="70" zoomScaleNormal="70" workbookViewId="0">
      <selection activeCell="M44" sqref="M4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33" t="s">
        <v>225</v>
      </c>
      <c r="F3" s="134"/>
      <c r="G3" s="134"/>
      <c r="H3" s="134"/>
      <c r="I3" s="134"/>
      <c r="J3" s="134"/>
      <c r="K3" s="134"/>
      <c r="L3" s="135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36">
        <f>C21*D21</f>
        <v>10000</v>
      </c>
      <c r="I21" s="141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8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39">
        <f>C33*D33</f>
        <v>50000</v>
      </c>
      <c r="I33" s="140"/>
      <c r="J33" s="97"/>
      <c r="K33" s="97"/>
      <c r="L33" s="97"/>
      <c r="M33" s="97"/>
      <c r="N33" s="98">
        <f>H33</f>
        <v>50000</v>
      </c>
      <c r="O33" s="97">
        <v>50000</v>
      </c>
    </row>
    <row r="34" spans="2:18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8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8" x14ac:dyDescent="0.35">
      <c r="B36" s="61" t="s">
        <v>696</v>
      </c>
      <c r="N36" s="56"/>
    </row>
    <row r="37" spans="2:18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27" t="s">
        <v>999</v>
      </c>
    </row>
    <row r="38" spans="2:18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8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8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8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8" x14ac:dyDescent="0.35">
      <c r="N42" s="56">
        <v>2344000</v>
      </c>
      <c r="O42" s="79">
        <f>O41</f>
        <v>1867500</v>
      </c>
      <c r="P42" s="79">
        <f>N42-O42</f>
        <v>476500</v>
      </c>
      <c r="Q42" s="127" t="s">
        <v>998</v>
      </c>
    </row>
    <row r="43" spans="2:18" x14ac:dyDescent="0.35">
      <c r="Q43" s="146">
        <f>480500-441000-9000</f>
        <v>30500</v>
      </c>
      <c r="R43" s="127" t="s">
        <v>1116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P41"/>
  <sheetViews>
    <sheetView showGridLines="0" topLeftCell="A6" zoomScale="70" zoomScaleNormal="70" workbookViewId="0">
      <selection activeCell="P11" sqref="P1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E1" t="s">
        <v>1002</v>
      </c>
      <c r="J1" t="s">
        <v>992</v>
      </c>
    </row>
    <row r="2" spans="1:16" ht="15" thickBot="1" x14ac:dyDescent="0.4"/>
    <row r="3" spans="1:16" ht="15" thickBot="1" x14ac:dyDescent="0.4">
      <c r="E3" s="133" t="s">
        <v>225</v>
      </c>
      <c r="F3" s="134"/>
      <c r="G3" s="134"/>
      <c r="H3" s="134"/>
      <c r="I3" s="134"/>
      <c r="J3" s="134"/>
      <c r="K3" s="134"/>
      <c r="L3" s="135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129">
        <f>'20250128 to 20250312'!M107</f>
        <v>182000</v>
      </c>
      <c r="P11" s="79"/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129">
        <f>'20250128 to 20250312'!M108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129"/>
    </row>
    <row r="14" spans="1:16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129">
        <f>'20250128 to 20250312'!M104</f>
        <v>140000</v>
      </c>
      <c r="P14" s="79">
        <f>N14-O14</f>
        <v>0</v>
      </c>
    </row>
    <row r="15" spans="1:16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129">
        <f>'20250128 to 20250312'!M105</f>
        <v>107500</v>
      </c>
      <c r="P15" s="130">
        <f>N15-O15</f>
        <v>21500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129">
        <f>'20250128 to 20250312'!M106</f>
        <v>12000</v>
      </c>
      <c r="P20" s="130">
        <f>N20+N21-O20</f>
        <v>3000</v>
      </c>
    </row>
    <row r="21" spans="2:16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  <c r="O40" s="131">
        <f t="shared" ref="O40:P40" si="0">SUM(O5:O36)</f>
        <v>656500</v>
      </c>
      <c r="P40" s="132">
        <f t="shared" si="0"/>
        <v>24500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P41"/>
  <sheetViews>
    <sheetView showGridLines="0" zoomScale="70" zoomScaleNormal="70" workbookViewId="0">
      <selection activeCell="O39" sqref="O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J1" t="s">
        <v>993</v>
      </c>
    </row>
    <row r="2" spans="1:16" ht="15" thickBot="1" x14ac:dyDescent="0.4"/>
    <row r="3" spans="1:16" ht="15" thickBot="1" x14ac:dyDescent="0.4">
      <c r="E3" s="133" t="s">
        <v>225</v>
      </c>
      <c r="F3" s="134"/>
      <c r="G3" s="134"/>
      <c r="H3" s="134"/>
      <c r="I3" s="134"/>
      <c r="J3" s="134"/>
      <c r="K3" s="134"/>
      <c r="L3" s="135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129">
        <f>'20250128 to 20250312'!M101</f>
        <v>162000</v>
      </c>
      <c r="P11" s="130">
        <f>N11-O11</f>
        <v>6000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129">
        <f>'20250128 to 20250312'!M102</f>
        <v>430000</v>
      </c>
      <c r="P12" s="79">
        <f>N12+N13-O12</f>
        <v>0</v>
      </c>
    </row>
    <row r="13" spans="1:16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129">
        <f>'20250128 to 20250312'!M103</f>
        <v>8000</v>
      </c>
      <c r="P20" s="130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  <c r="O40" s="131">
        <f>SUM(O5:O36)</f>
        <v>600000</v>
      </c>
      <c r="P40" s="132">
        <f>SUM(P5:P36)</f>
        <v>8000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6296-48C2-40C2-8B7D-843BC000D60C}">
  <sheetPr>
    <tabColor rgb="FF92D050"/>
    <pageSetUpPr fitToPage="1"/>
  </sheetPr>
  <dimension ref="A1:O41"/>
  <sheetViews>
    <sheetView showGridLines="0" tabSelected="1" zoomScale="60" zoomScaleNormal="60" workbookViewId="0">
      <selection activeCell="J14" sqref="J1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H1" t="s">
        <v>1117</v>
      </c>
    </row>
    <row r="2" spans="1:15" ht="15" thickBot="1" x14ac:dyDescent="0.4"/>
    <row r="3" spans="1:15" ht="15" thickBot="1" x14ac:dyDescent="0.4">
      <c r="E3" s="133" t="s">
        <v>225</v>
      </c>
      <c r="F3" s="134"/>
      <c r="G3" s="134"/>
      <c r="H3" s="134"/>
      <c r="I3" s="134"/>
      <c r="J3" s="134"/>
      <c r="K3" s="134"/>
      <c r="L3" s="135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 t="s">
        <v>1118</v>
      </c>
      <c r="C6" s="97">
        <v>300</v>
      </c>
      <c r="D6" s="98">
        <v>3200</v>
      </c>
      <c r="E6" s="98"/>
      <c r="F6" s="98"/>
      <c r="G6" s="99"/>
      <c r="H6" s="99"/>
      <c r="I6" s="99">
        <f>C6*D6</f>
        <v>960000</v>
      </c>
      <c r="J6" s="99"/>
      <c r="K6" s="99"/>
      <c r="L6" s="99"/>
      <c r="M6" s="97"/>
      <c r="N6" s="98">
        <f>I6</f>
        <v>960000</v>
      </c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230</v>
      </c>
      <c r="C11" s="97">
        <v>125</v>
      </c>
      <c r="D11" s="98">
        <v>2940</v>
      </c>
      <c r="E11" s="98"/>
      <c r="F11" s="97"/>
      <c r="G11" s="98"/>
      <c r="H11" s="98"/>
      <c r="I11" s="98">
        <f>C11*D11</f>
        <v>367500</v>
      </c>
      <c r="J11" s="98"/>
      <c r="K11" s="98"/>
      <c r="L11" s="98"/>
      <c r="M11" s="97"/>
      <c r="N11" s="98">
        <f>I11</f>
        <v>367500</v>
      </c>
      <c r="O11" s="97"/>
    </row>
    <row r="12" spans="1:15" ht="25" customHeight="1" x14ac:dyDescent="0.35">
      <c r="B12" s="96" t="s">
        <v>700</v>
      </c>
      <c r="C12" s="97">
        <v>130</v>
      </c>
      <c r="D12" s="98">
        <v>1400</v>
      </c>
      <c r="E12" s="98"/>
      <c r="F12" s="99"/>
      <c r="G12" s="98">
        <f>C12*D12</f>
        <v>182000</v>
      </c>
      <c r="H12" s="98"/>
      <c r="I12" s="98"/>
      <c r="J12" s="98"/>
      <c r="K12" s="98"/>
      <c r="L12" s="98"/>
      <c r="M12" s="97"/>
      <c r="N12" s="98">
        <f>G12</f>
        <v>182000</v>
      </c>
      <c r="O12" s="97"/>
    </row>
    <row r="13" spans="1:15" ht="25" customHeight="1" x14ac:dyDescent="0.35">
      <c r="B13" s="96" t="s">
        <v>700</v>
      </c>
      <c r="C13" s="97">
        <v>140</v>
      </c>
      <c r="D13" s="98">
        <v>1400</v>
      </c>
      <c r="E13" s="97"/>
      <c r="F13" s="98"/>
      <c r="G13" s="98">
        <f>C13*D13</f>
        <v>196000</v>
      </c>
      <c r="H13" s="97"/>
      <c r="I13" s="97"/>
      <c r="J13" s="97"/>
      <c r="K13" s="97"/>
      <c r="L13" s="97"/>
      <c r="M13" s="97"/>
      <c r="N13" s="98">
        <f>G13</f>
        <v>196000</v>
      </c>
      <c r="O13" s="97"/>
    </row>
    <row r="14" spans="1:15" ht="25" customHeight="1" x14ac:dyDescent="0.35">
      <c r="B14" s="96" t="s">
        <v>701</v>
      </c>
      <c r="C14" s="97">
        <v>100</v>
      </c>
      <c r="D14" s="98">
        <v>4300</v>
      </c>
      <c r="E14" s="97"/>
      <c r="F14" s="98"/>
      <c r="G14" s="99">
        <f>C14*D14</f>
        <v>430000</v>
      </c>
      <c r="H14" s="97"/>
      <c r="I14" s="97"/>
      <c r="J14" s="97"/>
      <c r="K14" s="97"/>
      <c r="L14" s="97"/>
      <c r="M14" s="97"/>
      <c r="N14" s="98">
        <f>G14</f>
        <v>430000</v>
      </c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1119</v>
      </c>
      <c r="C20" s="97">
        <v>2</v>
      </c>
      <c r="D20" s="98">
        <v>8000</v>
      </c>
      <c r="E20" s="98"/>
      <c r="F20" s="98"/>
      <c r="G20" s="99">
        <f>C20*D20</f>
        <v>16000</v>
      </c>
      <c r="H20" s="97"/>
      <c r="I20" s="97"/>
      <c r="J20" s="97"/>
      <c r="K20" s="97"/>
      <c r="L20" s="97"/>
      <c r="M20" s="97"/>
      <c r="N20" s="98">
        <f>G20</f>
        <v>16000</v>
      </c>
      <c r="O20" s="97"/>
    </row>
    <row r="21" spans="2:15" ht="25" customHeight="1" x14ac:dyDescent="0.35">
      <c r="B21" s="96" t="s">
        <v>1120</v>
      </c>
      <c r="C21" s="97">
        <v>1</v>
      </c>
      <c r="D21" s="98">
        <v>10000</v>
      </c>
      <c r="E21" s="98"/>
      <c r="F21" s="98"/>
      <c r="G21" s="97"/>
      <c r="H21" s="97"/>
      <c r="I21" s="99">
        <f>C21*D21</f>
        <v>10000</v>
      </c>
      <c r="J21" s="97"/>
      <c r="K21" s="97"/>
      <c r="L21" s="97"/>
      <c r="M21" s="97"/>
      <c r="N21" s="98">
        <f>I21</f>
        <v>10000</v>
      </c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33000</v>
      </c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2194500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zoomScale="80" zoomScaleNormal="80" workbookViewId="0">
      <selection activeCell="B33" sqref="B33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3" t="s">
        <v>225</v>
      </c>
      <c r="F3" s="134"/>
      <c r="G3" s="134"/>
      <c r="H3" s="134"/>
      <c r="I3" s="134"/>
      <c r="J3" s="134"/>
      <c r="K3" s="134"/>
      <c r="L3" s="135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42" t="s">
        <v>132</v>
      </c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23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23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23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23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23">
        <f>(L97*L98)</f>
        <v>280000</v>
      </c>
      <c r="M96" s="124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23">
        <f>L135*L136</f>
        <v>112500</v>
      </c>
      <c r="M134" s="124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23">
        <f>L151*L152</f>
        <v>20000</v>
      </c>
      <c r="M150" s="124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8" zoomScale="80" zoomScaleNormal="80" workbookViewId="0">
      <selection activeCell="C18" sqref="C18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43" t="s">
        <v>94</v>
      </c>
      <c r="D5" s="144"/>
      <c r="E5" s="144"/>
      <c r="F5" s="145"/>
      <c r="G5" s="3">
        <f>D5*F5</f>
        <v>0</v>
      </c>
      <c r="H5" s="3"/>
      <c r="I5" s="3"/>
      <c r="J5" s="6"/>
      <c r="K5" s="143" t="s">
        <v>123</v>
      </c>
      <c r="L5" s="144"/>
      <c r="M5" s="144"/>
      <c r="N5" s="145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43" t="s">
        <v>112</v>
      </c>
      <c r="D13" s="144"/>
      <c r="E13" s="144"/>
      <c r="F13" s="145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43" t="s">
        <v>105</v>
      </c>
      <c r="D17" s="144"/>
      <c r="E17" s="144"/>
      <c r="F17" s="145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43" t="s">
        <v>114</v>
      </c>
      <c r="D5" s="144"/>
      <c r="E5" s="144"/>
      <c r="F5" s="145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26" t="s">
        <v>512</v>
      </c>
      <c r="B1" t="s">
        <v>540</v>
      </c>
    </row>
    <row r="3" spans="1:5" x14ac:dyDescent="0.35">
      <c r="B3" s="126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>
        <v>35000</v>
      </c>
      <c r="C5">
        <v>2369000</v>
      </c>
      <c r="D5">
        <v>485500</v>
      </c>
      <c r="E5">
        <v>2889500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topLeftCell="A72"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4B4A-F435-4C23-8485-E4A123A3D7FA}">
  <sheetPr>
    <tabColor rgb="FFFFFF00"/>
  </sheetPr>
  <dimension ref="A1:AA130"/>
  <sheetViews>
    <sheetView topLeftCell="B115" workbookViewId="0">
      <selection activeCell="J117" sqref="J117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47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47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28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28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28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28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28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28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28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2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28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28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28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28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28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28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28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28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28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2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28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28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28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28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28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28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28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28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28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28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28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</sheetData>
  <autoFilter ref="A1:AA130" xr:uid="{189D4F6E-2EE4-4FE8-B42D-B0461BD88D4F}"/>
  <hyperlinks>
    <hyperlink ref="Q2" r:id="rId1" xr:uid="{34D5FFCC-8166-4E97-9511-1B3F5EC56D34}"/>
    <hyperlink ref="Q3" r:id="rId2" xr:uid="{EEDA7C0A-92EA-4717-B193-422F3B8F0D07}"/>
    <hyperlink ref="Q4" r:id="rId3" xr:uid="{CF944206-7C5A-4AC0-92F1-1F25593F1371}"/>
    <hyperlink ref="Q5" r:id="rId4" xr:uid="{91CEC081-57C4-4B8E-86AD-7E19094DEB5F}"/>
    <hyperlink ref="Q6" r:id="rId5" xr:uid="{1188663F-0AE9-4055-BAF9-5441EDE26266}"/>
    <hyperlink ref="Q7" r:id="rId6" xr:uid="{F3A8FEB7-F579-47C1-97B5-9C340B71B5DA}"/>
    <hyperlink ref="Q8" r:id="rId7" xr:uid="{FD6C468F-79D4-4768-B66F-6430E88707E4}"/>
    <hyperlink ref="Q9" r:id="rId8" xr:uid="{3AD46FD3-530E-4C3D-BF52-F02B8F4C2B76}"/>
    <hyperlink ref="Q10" r:id="rId9" xr:uid="{36A76310-F293-4121-B3D4-67601513DCD7}"/>
    <hyperlink ref="Q11" r:id="rId10" xr:uid="{8F64EB4B-6762-4784-AA4A-CBB880E5EC3F}"/>
    <hyperlink ref="Q12" r:id="rId11" xr:uid="{01BE98D3-3F06-4583-8368-AB068BC1D87E}"/>
    <hyperlink ref="Q13" r:id="rId12" xr:uid="{A38BD790-B08D-4389-A99C-56D5B8330575}"/>
    <hyperlink ref="Q14" r:id="rId13" xr:uid="{574F3AF5-AF7E-4813-A38D-3A9AE9331F6E}"/>
    <hyperlink ref="Q15" r:id="rId14" xr:uid="{4B5A2AE7-158E-452E-90A7-164D9720171A}"/>
    <hyperlink ref="Q16" r:id="rId15" xr:uid="{90765093-03A4-4E69-B3B9-6ECCCDAC4392}"/>
    <hyperlink ref="Q17" r:id="rId16" xr:uid="{64089157-5BDA-437F-8716-8BB3704FE835}"/>
    <hyperlink ref="Q18" r:id="rId17" xr:uid="{D7C6F10F-2E09-43F7-95B1-0C28568B0FC3}"/>
    <hyperlink ref="Q19" r:id="rId18" xr:uid="{84C29606-662E-433F-AB6A-7EB884AC1631}"/>
    <hyperlink ref="Q20" r:id="rId19" xr:uid="{B9BF3AB7-B4D8-4769-A071-751A3B44CD33}"/>
    <hyperlink ref="Q21" r:id="rId20" xr:uid="{1AA11C28-284D-45ED-A771-0DAF3CC51958}"/>
    <hyperlink ref="Q22" r:id="rId21" xr:uid="{5D623852-B3FC-4282-A9D9-4EE3228444A7}"/>
    <hyperlink ref="Q23" r:id="rId22" xr:uid="{566466EE-5383-4DBE-8F5A-CBC747E70957}"/>
    <hyperlink ref="Q24" r:id="rId23" xr:uid="{C8ADC2D8-E680-4A89-97BA-6773D61F65E1}"/>
    <hyperlink ref="Q25" r:id="rId24" xr:uid="{E40BBB90-AEDA-446A-8FA1-A7FB2C0E7C22}"/>
    <hyperlink ref="Q26" r:id="rId25" xr:uid="{3A16F8AC-07F4-4B34-AAD0-CB769B33E49B}"/>
    <hyperlink ref="Q27" r:id="rId26" xr:uid="{92D43C02-AB4B-4A9F-AAEB-60E75AD4F48B}"/>
    <hyperlink ref="Q28" r:id="rId27" xr:uid="{3D98C48D-E518-44DC-B814-D3F3292CFDCA}"/>
    <hyperlink ref="Q29" r:id="rId28" xr:uid="{F19D143E-6DBD-46FE-8318-A8014D1B4117}"/>
    <hyperlink ref="Q30" r:id="rId29" xr:uid="{F0A549DE-8986-4340-85C6-36E7CE658D15}"/>
    <hyperlink ref="Q31" r:id="rId30" xr:uid="{E8E34007-9D12-47C5-A2F7-28F3FB6AA26F}"/>
    <hyperlink ref="Q32" r:id="rId31" xr:uid="{8B292529-EEC4-40DC-BC3D-D731E4F8BCB8}"/>
    <hyperlink ref="Q33" r:id="rId32" xr:uid="{CB12C677-AD62-4F9B-BA9C-1101E2CB99B7}"/>
    <hyperlink ref="Q34" r:id="rId33" xr:uid="{D60EA6E3-FE4E-4E5B-8290-968C480DA1A2}"/>
    <hyperlink ref="Q35" r:id="rId34" xr:uid="{631062CD-2C95-45F4-B39B-91A15C40EB91}"/>
    <hyperlink ref="Q36" r:id="rId35" xr:uid="{FF2695CD-C17D-4366-A758-70A8BFB7D779}"/>
    <hyperlink ref="Q37" r:id="rId36" xr:uid="{9FACB8B1-5A65-44E1-AA7D-14978BD32118}"/>
    <hyperlink ref="Q38" r:id="rId37" xr:uid="{656CDAD7-57D4-4D4F-8A76-E54608953982}"/>
    <hyperlink ref="Q39" r:id="rId38" xr:uid="{C0118933-5867-458E-A3DD-4C62FEBB120E}"/>
    <hyperlink ref="Q40" r:id="rId39" xr:uid="{7067B876-D112-460E-845A-5DD7FA306EC5}"/>
    <hyperlink ref="Q41" r:id="rId40" xr:uid="{3299B12B-65B9-404A-BF3B-2CA16AEA7CD8}"/>
    <hyperlink ref="Q42" r:id="rId41" xr:uid="{C413AF9D-E94B-4F6A-B0BE-EA34C2861E41}"/>
    <hyperlink ref="Q43" r:id="rId42" xr:uid="{971AB419-D9B7-4D89-93FE-D71C4095F2E5}"/>
    <hyperlink ref="Q44" r:id="rId43" xr:uid="{486ACC28-953D-4918-8AD7-50EE1F3D2D46}"/>
    <hyperlink ref="Q45" r:id="rId44" xr:uid="{AB350481-608D-4AAB-8C79-40C88091A195}"/>
    <hyperlink ref="Q46" r:id="rId45" xr:uid="{055A8166-1603-4A6B-8A84-1583A79B2E57}"/>
    <hyperlink ref="Q47" r:id="rId46" xr:uid="{DA64EA2C-3A3C-4206-A61B-97179399A332}"/>
    <hyperlink ref="Q48" r:id="rId47" xr:uid="{613125B9-A19D-4DEB-A588-9E51EB9C4BEE}"/>
    <hyperlink ref="Q49" r:id="rId48" xr:uid="{D20BBA00-7880-41F8-937D-58E1501A4A95}"/>
    <hyperlink ref="Q50" r:id="rId49" xr:uid="{49A710A3-DFE3-4006-9453-3DCCB9C1EA22}"/>
    <hyperlink ref="Q51" r:id="rId50" xr:uid="{F8356EB9-5BBA-4FBC-A80F-BCECF5AD7E7B}"/>
    <hyperlink ref="Q52" r:id="rId51" xr:uid="{58767AAC-53C7-4508-9886-2308E0DBDAE6}"/>
    <hyperlink ref="Q53" r:id="rId52" xr:uid="{776F1F60-A4DB-48D3-80E8-EAFD8DFB7707}"/>
    <hyperlink ref="Q54" r:id="rId53" xr:uid="{DFFD098F-7193-4779-998F-D4A16A5F42C7}"/>
    <hyperlink ref="Q55" r:id="rId54" xr:uid="{8B30BD2D-1816-43DF-8BAF-BBC53DC56E11}"/>
    <hyperlink ref="Q56" r:id="rId55" xr:uid="{18C14937-3A50-479E-9561-FF1B0E1A292C}"/>
    <hyperlink ref="Q57" r:id="rId56" xr:uid="{0872435C-DEFC-41FE-AE3F-ADA3F7916F32}"/>
    <hyperlink ref="Q58" r:id="rId57" xr:uid="{E1ECC2D9-2C7A-4995-A117-00676F93421E}"/>
    <hyperlink ref="Q59" r:id="rId58" xr:uid="{072EBF2B-4C9E-4364-844D-2969639C7F3B}"/>
    <hyperlink ref="Q60" r:id="rId59" xr:uid="{ADF472F4-2833-437D-80B7-36DFAABDCAB8}"/>
    <hyperlink ref="Q61" r:id="rId60" xr:uid="{E611A866-25C6-4BF4-85EA-4AD19D87D6FA}"/>
    <hyperlink ref="Q62" r:id="rId61" xr:uid="{35D01931-ABF6-490E-A9F5-E76FC195B801}"/>
    <hyperlink ref="Q63" r:id="rId62" xr:uid="{21C75F9E-0557-4D20-A6A8-FA105940E645}"/>
    <hyperlink ref="Q64" r:id="rId63" xr:uid="{4C77C0CA-AD6B-4FC8-9A5F-C34C1EA7110B}"/>
    <hyperlink ref="Q65" r:id="rId64" xr:uid="{C897E9C1-38F3-4359-ABA3-EBBAFB5AE834}"/>
    <hyperlink ref="Q66" r:id="rId65" xr:uid="{BC6C9607-EEB9-442E-A118-91B45FFB8293}"/>
    <hyperlink ref="Q67" r:id="rId66" xr:uid="{5E5D07F8-1BCD-4895-97B3-DB8F0518372A}"/>
    <hyperlink ref="Q68" r:id="rId67" xr:uid="{B65A2648-4C62-441C-961B-55F17DB5C98D}"/>
    <hyperlink ref="Q69" r:id="rId68" xr:uid="{E3C4A278-9B09-4407-BC90-90D238535BC3}"/>
    <hyperlink ref="Q70" r:id="rId69" xr:uid="{F7322EEF-04A2-4CFC-9D1D-2A37B003FDE5}"/>
    <hyperlink ref="Q71" r:id="rId70" xr:uid="{06E49DE2-0151-4F72-B312-DBAE00266DA2}"/>
    <hyperlink ref="Q72" r:id="rId71" xr:uid="{3B79F9EB-D804-4846-B14C-2BCEEF10A945}"/>
    <hyperlink ref="Q73" r:id="rId72" xr:uid="{1B678CD8-2F2D-41CE-84AB-398A771037C2}"/>
    <hyperlink ref="Q74" r:id="rId73" xr:uid="{3E0847FD-FD69-4954-8C7F-3975CF7343D9}"/>
    <hyperlink ref="Q75" r:id="rId74" xr:uid="{81AE4975-88B0-4092-802D-A6D54D63CE16}"/>
    <hyperlink ref="Q76" r:id="rId75" xr:uid="{9B1D85AE-436F-40EA-BAD8-09F487DF258E}"/>
    <hyperlink ref="Q77" r:id="rId76" xr:uid="{40C26A28-7788-4D75-87CD-3E66728E984A}"/>
    <hyperlink ref="Q78" r:id="rId77" xr:uid="{F54B0C98-CA56-4384-978F-6775135925A3}"/>
    <hyperlink ref="Q79" r:id="rId78" xr:uid="{42C097BF-9D65-415E-A9F3-C1B77386D324}"/>
    <hyperlink ref="Q80" r:id="rId79" xr:uid="{5D4E4EE8-1BB1-48C7-A4F0-E12BCD2C2569}"/>
    <hyperlink ref="Q81" r:id="rId80" xr:uid="{6E8A3966-C2BA-438D-AEF6-5AB222DDF4E6}"/>
    <hyperlink ref="Q82" r:id="rId81" xr:uid="{0C272F08-7C48-4164-836D-B0120C255F82}"/>
    <hyperlink ref="Q83" r:id="rId82" xr:uid="{5241A69C-5DF6-4DAB-A9AC-898D101261EE}"/>
    <hyperlink ref="Q84" r:id="rId83" xr:uid="{D0277A2F-94EC-494A-BD14-BBD2983A803E}"/>
    <hyperlink ref="Q85" r:id="rId84" xr:uid="{362DECE8-6484-4C02-9EB1-DD1EED1955F9}"/>
    <hyperlink ref="Q86" r:id="rId85" xr:uid="{7ECCC62B-770E-4804-B0AE-F5E1211920CF}"/>
    <hyperlink ref="Q87" r:id="rId86" xr:uid="{06975853-70DC-41BC-AC4A-4A4A06A97063}"/>
    <hyperlink ref="Q88" r:id="rId87" xr:uid="{E523894C-D967-4586-92D4-E29543712F74}"/>
    <hyperlink ref="Q89" r:id="rId88" xr:uid="{12F83D40-670A-41BE-8C09-5D45E407E583}"/>
    <hyperlink ref="Q90" r:id="rId89" xr:uid="{EB5780F8-54BE-484B-ADC1-AFC5A38AEF4E}"/>
    <hyperlink ref="Q91" r:id="rId90" xr:uid="{F4361021-D398-4E2C-94D4-C5AECF3E8753}"/>
    <hyperlink ref="Q92" r:id="rId91" xr:uid="{244D9594-BB70-4646-B07A-8FB4BEC9259F}"/>
    <hyperlink ref="Q93" r:id="rId92" xr:uid="{090DD0D4-C0C6-4171-A724-AB8226A7A7D9}"/>
    <hyperlink ref="Q94" r:id="rId93" xr:uid="{57C2E0C9-2727-4E5D-A955-647B96928F07}"/>
    <hyperlink ref="Q95" r:id="rId94" xr:uid="{320E8BF5-6C01-464A-87AA-6D49F5FDE595}"/>
    <hyperlink ref="Q96" r:id="rId95" xr:uid="{5DD03035-FB92-4496-A34C-1FF78E7172EE}"/>
    <hyperlink ref="Q97" r:id="rId96" xr:uid="{924EDC55-D227-4871-894A-ADB54FAA2091}"/>
    <hyperlink ref="Q98" r:id="rId97" xr:uid="{D7DE5499-4A0F-4BA8-A1BD-EA4575579091}"/>
    <hyperlink ref="Q99" r:id="rId98" xr:uid="{4F86BAB8-03AA-40EC-BD2F-15E1DB82E903}"/>
    <hyperlink ref="Q100" r:id="rId99" xr:uid="{046E5CF7-8152-4122-9044-9CAAFBA33ABA}"/>
    <hyperlink ref="Q101" r:id="rId100" xr:uid="{859FE3C4-2FAA-46C8-9E49-FC7D6E68CC93}"/>
    <hyperlink ref="Q102" r:id="rId101" xr:uid="{7A339F4C-52D0-413F-85E0-97D8D43B8A83}"/>
    <hyperlink ref="Q103" r:id="rId102" xr:uid="{B978E082-0C05-4758-8CBF-10207E367FB4}"/>
    <hyperlink ref="Q104" r:id="rId103" xr:uid="{ECCAD779-7BB6-4B41-A5C6-FE1F158BA3B2}"/>
    <hyperlink ref="Q105" r:id="rId104" xr:uid="{38C6D775-B48C-436C-85B4-D7E697A26626}"/>
    <hyperlink ref="Q106" r:id="rId105" xr:uid="{9697FCFB-DF90-46AC-B61E-81954503FA60}"/>
    <hyperlink ref="Q107" r:id="rId106" xr:uid="{AB75F7C2-0044-47D7-9C34-F91F64651C10}"/>
    <hyperlink ref="Q108" r:id="rId107" xr:uid="{E88ACA67-D871-4294-B792-1E9FD44208C7}"/>
    <hyperlink ref="Q109" r:id="rId108" xr:uid="{83B067F1-4A53-4551-A01B-8F65D5B5C8AB}"/>
    <hyperlink ref="Q110" r:id="rId109" xr:uid="{DF2C3C1A-4916-4B82-B378-1C115D04D087}"/>
    <hyperlink ref="Q111" r:id="rId110" xr:uid="{648C15A6-B939-41B9-9884-D99844E1A98A}"/>
    <hyperlink ref="Q112" r:id="rId111" xr:uid="{8A3C597B-6B83-4452-AA6C-848AB95890CF}"/>
    <hyperlink ref="Q113" r:id="rId112" xr:uid="{21FCCCF1-C8CE-480A-8F41-2A5A660DEEBD}"/>
    <hyperlink ref="Q114" r:id="rId113" xr:uid="{2E7496F6-C855-4F5C-A9F6-A13751BB1D47}"/>
    <hyperlink ref="Q115" r:id="rId114" xr:uid="{2DAE7ADF-CBC3-4839-8056-0638400277F5}"/>
    <hyperlink ref="Q116" r:id="rId115" xr:uid="{13E99A6A-2447-4BDD-9537-59FEBB64A987}"/>
    <hyperlink ref="Q117" r:id="rId116" xr:uid="{C491C35C-3B7D-4FF0-BFC5-08B3B8861033}"/>
    <hyperlink ref="Q118" r:id="rId117" xr:uid="{7E529620-436F-4612-A5C3-2671197F7C41}"/>
    <hyperlink ref="Q119" r:id="rId118" xr:uid="{FAF1C217-9E6E-4D4F-81E9-333131E83E19}"/>
    <hyperlink ref="Q120" r:id="rId119" xr:uid="{BFE58058-4990-4A49-8C42-AD361026EDBC}"/>
    <hyperlink ref="Q121" r:id="rId120" xr:uid="{EE68D940-B577-4888-91F3-813750581C62}"/>
    <hyperlink ref="Q122" r:id="rId121" xr:uid="{04B5ED12-A213-49ED-9E43-A37824FCFB37}"/>
    <hyperlink ref="Q123" r:id="rId122" xr:uid="{1702981E-3AF7-4480-9E7F-EB5AD7BD2678}"/>
    <hyperlink ref="Q124" r:id="rId123" xr:uid="{58674755-2152-49E8-B586-E94EBA4F145A}"/>
    <hyperlink ref="Q125" r:id="rId124" xr:uid="{D506EBC8-E3B5-4A3A-A35F-075F3A3ED52D}"/>
    <hyperlink ref="Q126" r:id="rId125" xr:uid="{60993B25-36C4-4BC9-8FD9-2C5810699E1A}"/>
    <hyperlink ref="Q127" r:id="rId126" xr:uid="{FC58BDA1-C41F-4CBF-8BCE-FAF4AD1C504C}"/>
    <hyperlink ref="Q128" r:id="rId127" xr:uid="{E313B736-96E7-4966-9070-119FFB261EE3}"/>
    <hyperlink ref="Q129" r:id="rId128" xr:uid="{E3A45DB2-0CA4-451F-9C38-46B2B620FAE5}"/>
    <hyperlink ref="Q130" r:id="rId129" xr:uid="{140FA648-455B-416A-8613-CB1639F2EF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33" t="s">
        <v>225</v>
      </c>
      <c r="F3" s="134"/>
      <c r="G3" s="135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33" t="s">
        <v>225</v>
      </c>
      <c r="F3" s="134"/>
      <c r="G3" s="135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33" t="s">
        <v>225</v>
      </c>
      <c r="F3" s="134"/>
      <c r="G3" s="134"/>
      <c r="H3" s="134"/>
      <c r="I3" s="134"/>
      <c r="J3" s="134"/>
      <c r="K3" s="134"/>
      <c r="L3" s="135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36">
        <f>C19*D19</f>
        <v>42000</v>
      </c>
      <c r="I19" s="137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36">
        <f>C30*D30</f>
        <v>50000</v>
      </c>
      <c r="H30" s="138"/>
      <c r="I30" s="137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36">
        <f>C32*D32</f>
        <v>40000</v>
      </c>
      <c r="H32" s="138"/>
      <c r="I32" s="137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36">
        <f>C37*D37</f>
        <v>50000</v>
      </c>
      <c r="H37" s="138"/>
      <c r="I37" s="137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20250131 to 20250213</vt:lpstr>
      <vt:lpstr>20250131 to 20250220</vt:lpstr>
      <vt:lpstr>Pivot as at 20250302</vt:lpstr>
      <vt:lpstr>20250128 to 20250302</vt:lpstr>
      <vt:lpstr>20250128 to 20250312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J_Budget_Forecast 20F - 6M 2025</vt:lpstr>
      <vt:lpstr>Nico_PR_3M - 15M</vt:lpstr>
      <vt:lpstr>Joseph_PR_3M - 13M</vt:lpstr>
      <vt:lpstr>Jospeh_PR_13M - 23M</vt:lpstr>
      <vt:lpstr>Template</vt:lpstr>
      <vt:lpstr>&lt;&lt;&lt; Budget Forecasts</vt:lpstr>
      <vt:lpstr>Detailed Financials &gt;&gt;</vt:lpstr>
      <vt:lpstr>Model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2025-03-12T19:57:35Z</dcterms:modified>
</cp:coreProperties>
</file>