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CB62A9C2-47DA-4583-89E9-77FEEE399C3B}" xr6:coauthVersionLast="47" xr6:coauthVersionMax="47" xr10:uidLastSave="{00000000-0000-0000-0000-000000000000}"/>
  <bookViews>
    <workbookView xWindow="-110" yWindow="-110" windowWidth="19420" windowHeight="10300" firstSheet="17" activeTab="18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&lt;&lt;&lt;Data" sheetId="14" r:id="rId7"/>
    <sheet name="Budget_Forecast_4-18 Jan 2025" sheetId="9" r:id="rId8"/>
    <sheet name="Budget_Forecast 18J - 1F 2025" sheetId="10" r:id="rId9"/>
    <sheet name="Budget_Forecast 6F - 20F 2025" sheetId="13" r:id="rId10"/>
    <sheet name="N_Budget_Forecast 20F - 6M" sheetId="20" r:id="rId11"/>
    <sheet name="J_Budget_Forecast 20F - 6M 2025" sheetId="19" r:id="rId12"/>
    <sheet name="Nico_PR_3M - 15M" sheetId="24" r:id="rId13"/>
    <sheet name="Joseph_PR_3M - 13M" sheetId="25" r:id="rId14"/>
    <sheet name="Jospeh_PR_13M - 23M" sheetId="27" r:id="rId15"/>
    <sheet name="Joseph_PR_20M - 27M" sheetId="29" r:id="rId16"/>
    <sheet name="Nico_PR_16M to Sale" sheetId="28" r:id="rId17"/>
    <sheet name="Nico_PR_25Mar to 8Apr" sheetId="31" r:id="rId18"/>
    <sheet name="Joseph_PR_27Mar - 10Apr" sheetId="33" r:id="rId19"/>
    <sheet name="Template" sheetId="12" r:id="rId20"/>
    <sheet name="&lt;&lt;&lt; Budget Forecasts" sheetId="16" r:id="rId21"/>
    <sheet name="Detailed Financials &gt;&gt;" sheetId="17" r:id="rId22"/>
    <sheet name="Model" sheetId="1" r:id="rId23"/>
    <sheet name="PnL" sheetId="32" r:id="rId24"/>
    <sheet name="P + L  Income Statement" sheetId="7" r:id="rId25"/>
    <sheet name="Balance Sheet" sheetId="6" r:id="rId26"/>
    <sheet name="Cash Flow Statement" sheetId="8" r:id="rId27"/>
    <sheet name="Chicken House 2 - 300" sheetId="11" r:id="rId28"/>
    <sheet name="Chicken House - 500" sheetId="2" r:id="rId29"/>
    <sheet name="Guard House" sheetId="3" r:id="rId30"/>
    <sheet name="Finishings" sheetId="4" r:id="rId31"/>
    <sheet name="Floor and Stone Work" sheetId="5" r:id="rId32"/>
    <sheet name="Sheet2" sheetId="18" r:id="rId33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</definedNames>
  <calcPr calcId="191029"/>
  <pivotCaches>
    <pivotCache cacheId="0" r:id="rId3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" i="33" l="1"/>
  <c r="N26" i="33"/>
  <c r="H26" i="33"/>
  <c r="H20" i="33"/>
  <c r="N20" i="33" s="1"/>
  <c r="H12" i="33"/>
  <c r="N12" i="33" s="1"/>
  <c r="H11" i="33"/>
  <c r="N11" i="33" s="1"/>
  <c r="E5" i="32"/>
  <c r="F5" i="32"/>
  <c r="D5" i="32"/>
  <c r="F18" i="32"/>
  <c r="E18" i="32"/>
  <c r="D18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3" l="1"/>
  <c r="D7" i="32"/>
  <c r="D12" i="32" s="1"/>
  <c r="D19" i="32" s="1"/>
  <c r="D13" i="32"/>
  <c r="E7" i="32"/>
  <c r="E13" i="32"/>
  <c r="F7" i="32"/>
  <c r="F13" i="32"/>
  <c r="E12" i="32"/>
  <c r="E19" i="32" s="1"/>
  <c r="F12" i="32"/>
  <c r="F19" i="32" s="1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<sst xmlns="http://schemas.openxmlformats.org/spreadsheetml/2006/main" count="7681" uniqueCount="1385">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</sst>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0">
        <f>C19*D19</f>
        <v>42000</v>
      </c>
      <c r="I19" s="141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0">
        <f>C30*D30</f>
        <v>50000</v>
      </c>
      <c r="H30" s="142"/>
      <c r="I30" s="141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0">
        <f>C32*D32</f>
        <v>40000</v>
      </c>
      <c r="H32" s="142"/>
      <c r="I32" s="141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0">
        <f>C37*D37</f>
        <v>50000</v>
      </c>
      <c r="H37" s="142"/>
      <c r="I37" s="141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0">
        <f>C21*D21</f>
        <v>10000</v>
      </c>
      <c r="I21" s="145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3">
        <f>C33*D33</f>
        <v>50000</v>
      </c>
      <c r="I33" s="144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O42"/>
  <sheetViews>
    <sheetView showGridLines="0" topLeftCell="A22" zoomScale="50" zoomScaleNormal="50" workbookViewId="0">
      <selection activeCell="N40" sqref="N4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/>
    </row>
    <row r="12" spans="1:15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5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/>
    </row>
    <row r="23" spans="2:15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5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5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5" x14ac:dyDescent="0.35">
      <c r="B26" s="71" t="s">
        <v>368</v>
      </c>
      <c r="D26" s="56"/>
      <c r="E26" s="56"/>
      <c r="F26" s="56"/>
      <c r="N26" s="56"/>
    </row>
    <row r="27" spans="2:15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5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5" x14ac:dyDescent="0.35">
      <c r="B33" s="71" t="s">
        <v>227</v>
      </c>
      <c r="D33" s="56"/>
      <c r="E33" s="56"/>
      <c r="F33" s="56"/>
      <c r="N33" s="56"/>
    </row>
    <row r="34" spans="2:15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5" x14ac:dyDescent="0.35">
      <c r="B37" s="61" t="s">
        <v>696</v>
      </c>
      <c r="N37" s="56"/>
    </row>
    <row r="38" spans="2:15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/>
    </row>
    <row r="39" spans="2:15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/>
    </row>
    <row r="40" spans="2:15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5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</row>
    <row r="42" spans="2:15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P41"/>
  <sheetViews>
    <sheetView showGridLines="0" tabSelected="1" topLeftCell="A29" zoomScale="80" zoomScaleNormal="80" workbookViewId="0">
      <selection activeCell="N38" sqref="N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/>
      <c r="P11" s="136"/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/>
      <c r="P12" s="79"/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/>
      <c r="P20" s="79"/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/>
      <c r="P26" s="79"/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/>
      <c r="P37" s="79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/>
      <c r="P40" s="79"/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6" t="s">
        <v>132</v>
      </c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9"/>
  <sheetViews>
    <sheetView zoomScale="80" zoomScaleNormal="80" workbookViewId="0">
      <selection activeCell="C20" sqref="C2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x14ac:dyDescent="0.35">
      <c r="B12" s="78" t="s">
        <v>280</v>
      </c>
      <c r="C12" s="85" t="s">
        <v>285</v>
      </c>
      <c r="D12" s="86">
        <f>D5-D7</f>
        <v>734000</v>
      </c>
      <c r="E12" s="86">
        <f>E5-E7</f>
        <v>831500</v>
      </c>
      <c r="F12" s="86">
        <f>F5-F7</f>
        <v>820000</v>
      </c>
    </row>
    <row r="13" spans="1:15" ht="15" thickBot="1" x14ac:dyDescent="0.4">
      <c r="B13" s="60" t="s">
        <v>1382</v>
      </c>
      <c r="C13" s="61" t="s">
        <v>281</v>
      </c>
      <c r="D13" s="64">
        <f>SUM(D14:D18)</f>
        <v>1217600</v>
      </c>
      <c r="E13" s="64">
        <f>SUM(E14:E18)</f>
        <v>707000</v>
      </c>
      <c r="F13" s="64">
        <f>SUM(F14:F18)</f>
        <v>472800</v>
      </c>
    </row>
    <row r="14" spans="1:15" x14ac:dyDescent="0.35">
      <c r="B14" t="s">
        <v>258</v>
      </c>
      <c r="C14" t="s">
        <v>259</v>
      </c>
      <c r="D14" s="79">
        <f>Model!I130</f>
        <v>811000</v>
      </c>
      <c r="E14" s="79">
        <f>Model!J130</f>
        <v>490000</v>
      </c>
      <c r="F14" s="79">
        <f>Model!K130</f>
        <v>272500</v>
      </c>
    </row>
    <row r="15" spans="1:15" x14ac:dyDescent="0.35">
      <c r="B15" t="s">
        <v>260</v>
      </c>
      <c r="C15" t="s">
        <v>261</v>
      </c>
      <c r="D15" s="79">
        <f>Model!I169</f>
        <v>42100</v>
      </c>
      <c r="E15" s="79">
        <f>Model!J169</f>
        <v>49500</v>
      </c>
      <c r="F15" s="79">
        <f>Model!K169</f>
        <v>20300</v>
      </c>
    </row>
    <row r="16" spans="1:15" x14ac:dyDescent="0.35">
      <c r="B16" t="s">
        <v>262</v>
      </c>
      <c r="C16" t="s">
        <v>263</v>
      </c>
      <c r="D16" s="79">
        <f>Model!I149</f>
        <v>38000</v>
      </c>
      <c r="E16" s="79">
        <f>Model!J149</f>
        <v>103500</v>
      </c>
      <c r="F16" s="79">
        <f>Model!K149</f>
        <v>75000</v>
      </c>
    </row>
    <row r="17" spans="2:6" x14ac:dyDescent="0.35">
      <c r="B17" t="s">
        <v>264</v>
      </c>
      <c r="C17" t="s">
        <v>265</v>
      </c>
      <c r="D17" s="79">
        <f>Model!I176</f>
        <v>85000</v>
      </c>
      <c r="E17" s="79">
        <f>Model!J176</f>
        <v>0</v>
      </c>
      <c r="F17" s="79">
        <f>Model!K176</f>
        <v>0</v>
      </c>
    </row>
    <row r="18" spans="2:6" x14ac:dyDescent="0.35">
      <c r="B18" t="s">
        <v>268</v>
      </c>
      <c r="C18" t="s">
        <v>269</v>
      </c>
      <c r="D18" s="79">
        <f>SUM(Model!I65,Model!I71,Model!I153)</f>
        <v>241500</v>
      </c>
      <c r="E18" s="79">
        <f>SUM(Model!J65,Model!J71,Model!J153)</f>
        <v>64000</v>
      </c>
      <c r="F18" s="79">
        <f>SUM(Model!K65,Model!K71,Model!K153)</f>
        <v>105000</v>
      </c>
    </row>
    <row r="19" spans="2:6" x14ac:dyDescent="0.35">
      <c r="B19" s="78" t="s">
        <v>286</v>
      </c>
      <c r="C19" s="85" t="s">
        <v>318</v>
      </c>
      <c r="D19" s="103">
        <f>(D12-D13)</f>
        <v>-483600</v>
      </c>
      <c r="E19" s="107">
        <f>(E12-E13)</f>
        <v>124500</v>
      </c>
      <c r="F19" s="107">
        <f>(F12-F13)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7" t="s">
        <v>94</v>
      </c>
      <c r="D5" s="148"/>
      <c r="E5" s="148"/>
      <c r="F5" s="149"/>
      <c r="G5" s="3">
        <f>D5*F5</f>
        <v>0</v>
      </c>
      <c r="H5" s="3"/>
      <c r="I5" s="3"/>
      <c r="J5" s="6"/>
      <c r="K5" s="147" t="s">
        <v>123</v>
      </c>
      <c r="L5" s="148"/>
      <c r="M5" s="148"/>
      <c r="N5" s="149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7" t="s">
        <v>112</v>
      </c>
      <c r="D13" s="148"/>
      <c r="E13" s="148"/>
      <c r="F13" s="149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7" t="s">
        <v>105</v>
      </c>
      <c r="D17" s="148"/>
      <c r="E17" s="148"/>
      <c r="F17" s="149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7" t="s">
        <v>114</v>
      </c>
      <c r="D5" s="148"/>
      <c r="E5" s="148"/>
      <c r="F5" s="149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 filterMode="1">
    <tabColor rgb="FFFFFF00"/>
  </sheetPr>
  <dimension ref="A1:AA193"/>
  <sheetViews>
    <sheetView workbookViewId="0">
      <selection activeCell="G172" sqref="G172"/>
    </sheetView>
  </sheetViews>
  <sheetFormatPr defaultRowHeight="14.5" x14ac:dyDescent="0.35"/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hidden="1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hidden="1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hidden="1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hidden="1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hidden="1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hidden="1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hidden="1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hidden="1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hidden="1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hidden="1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hidden="1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hidden="1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hidden="1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hidden="1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hidden="1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hidden="1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hidden="1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hidden="1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hidden="1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hidden="1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hidden="1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hidden="1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hidden="1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hidden="1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hidden="1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hidden="1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hidden="1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hidden="1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hidden="1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hidden="1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hidden="1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hidden="1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hidden="1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hidden="1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hidden="1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hidden="1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hidden="1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hidden="1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hidden="1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hidden="1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hidden="1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hidden="1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hidden="1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hidden="1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hidden="1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hidden="1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hidden="1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hidden="1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hidden="1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hidden="1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hidden="1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hidden="1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hidden="1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hidden="1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hidden="1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hidden="1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hidden="1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hidden="1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hidden="1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hidden="1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hidden="1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hidden="1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hidden="1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hidden="1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hidden="1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hidden="1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hidden="1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hidden="1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hidden="1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hidden="1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hidden="1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hidden="1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hidden="1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hidden="1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hidden="1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hidden="1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hidden="1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hidden="1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hidden="1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hidden="1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hidden="1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hidden="1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hidden="1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hidden="1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hidden="1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hidden="1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hidden="1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hidden="1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hidden="1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hidden="1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hidden="1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hidden="1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hidden="1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hidden="1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hidden="1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hidden="1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hidden="1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hidden="1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hidden="1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hidden="1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hidden="1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hidden="1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hidden="1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hidden="1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hidden="1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hidden="1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hidden="1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hidden="1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hidden="1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hidden="1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hidden="1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hidden="1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hidden="1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hidden="1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hidden="1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hidden="1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hidden="1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hidden="1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>
    <filterColumn colId="3">
      <filters>
        <filter val="Batch 7"/>
      </filters>
    </filterColumn>
  </autoFilter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7" t="s">
        <v>225</v>
      </c>
      <c r="F3" s="138"/>
      <c r="G3" s="139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7" t="s">
        <v>225</v>
      </c>
      <c r="F3" s="138"/>
      <c r="G3" s="139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2025-03-27T05:04:01Z</dcterms:modified>
</cp:coreProperties>
</file>